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40" windowWidth="16068" windowHeight="7608"/>
  </bookViews>
  <sheets>
    <sheet name="Novelistplus_County" sheetId="3" r:id="rId1"/>
    <sheet name="Sheet1" sheetId="4" r:id="rId2"/>
    <sheet name="NovelistPlus_Data" sheetId="1" r:id="rId3"/>
  </sheets>
  <externalReferences>
    <externalReference r:id="rId4"/>
  </externalReferences>
  <definedNames>
    <definedName name="_xlnm._FilterDatabase" localSheetId="2" hidden="1">NovelistPlus_Data!$E$3:$V$29</definedName>
  </definedNames>
  <calcPr calcId="145621"/>
  <pivotCaches>
    <pivotCache cacheId="146" r:id="rId5"/>
  </pivotCaches>
</workbook>
</file>

<file path=xl/calcChain.xml><?xml version="1.0" encoding="utf-8"?>
<calcChain xmlns="http://schemas.openxmlformats.org/spreadsheetml/2006/main">
  <c r="D1241" i="1" l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A1063" i="1" l="1"/>
  <c r="A1062" i="1"/>
  <c r="A1061" i="1"/>
  <c r="A1060" i="1"/>
  <c r="B1063" i="1"/>
  <c r="B1062" i="1"/>
  <c r="B1061" i="1"/>
  <c r="B1060" i="1"/>
  <c r="D1063" i="1"/>
  <c r="D1062" i="1"/>
  <c r="D1061" i="1"/>
  <c r="D1060" i="1"/>
  <c r="F1063" i="1"/>
  <c r="F1062" i="1"/>
  <c r="F1061" i="1"/>
  <c r="F1060" i="1"/>
  <c r="G1063" i="1"/>
  <c r="G1062" i="1"/>
  <c r="G1061" i="1"/>
  <c r="G1060" i="1"/>
  <c r="H1063" i="1"/>
  <c r="H1062" i="1"/>
  <c r="H1061" i="1"/>
  <c r="H1060" i="1"/>
  <c r="E1063" i="1"/>
  <c r="E1062" i="1"/>
  <c r="E1061" i="1"/>
  <c r="E1060" i="1"/>
  <c r="H1059" i="1"/>
  <c r="H1058" i="1"/>
  <c r="H1057" i="1"/>
  <c r="H1056" i="1"/>
  <c r="H1055" i="1"/>
  <c r="G1059" i="1"/>
  <c r="G1058" i="1"/>
  <c r="G1057" i="1"/>
  <c r="G1056" i="1"/>
  <c r="G1055" i="1"/>
  <c r="F1059" i="1"/>
  <c r="F1058" i="1"/>
  <c r="F1057" i="1"/>
  <c r="F1056" i="1"/>
  <c r="F1055" i="1"/>
  <c r="E1059" i="1"/>
  <c r="E1058" i="1"/>
  <c r="E1057" i="1"/>
  <c r="E1056" i="1"/>
  <c r="E1055" i="1"/>
  <c r="B1059" i="1"/>
  <c r="B1058" i="1"/>
  <c r="B1057" i="1"/>
  <c r="B1056" i="1"/>
  <c r="B1055" i="1"/>
  <c r="D1059" i="1"/>
  <c r="D1058" i="1"/>
  <c r="D1057" i="1"/>
  <c r="D1056" i="1"/>
  <c r="D1055" i="1"/>
  <c r="A1059" i="1"/>
  <c r="A1058" i="1"/>
  <c r="A1057" i="1"/>
  <c r="A1056" i="1"/>
  <c r="A1055" i="1"/>
  <c r="B1054" i="1"/>
  <c r="B1053" i="1"/>
  <c r="B1052" i="1"/>
  <c r="B1051" i="1"/>
  <c r="B1050" i="1"/>
  <c r="H1054" i="1"/>
  <c r="H1053" i="1"/>
  <c r="H1052" i="1"/>
  <c r="H1051" i="1"/>
  <c r="H1050" i="1"/>
  <c r="G1054" i="1"/>
  <c r="G1053" i="1"/>
  <c r="G1052" i="1"/>
  <c r="G1051" i="1"/>
  <c r="G1050" i="1"/>
  <c r="F1054" i="1"/>
  <c r="F1053" i="1"/>
  <c r="F1052" i="1"/>
  <c r="F1051" i="1"/>
  <c r="F1050" i="1"/>
  <c r="E1054" i="1"/>
  <c r="E1053" i="1"/>
  <c r="E1052" i="1"/>
  <c r="E1051" i="1"/>
  <c r="E1050" i="1"/>
  <c r="D1054" i="1"/>
  <c r="D1053" i="1"/>
  <c r="D1052" i="1"/>
  <c r="D1051" i="1"/>
  <c r="D1050" i="1"/>
  <c r="A1054" i="1"/>
  <c r="A1053" i="1"/>
  <c r="A1052" i="1"/>
  <c r="A1051" i="1"/>
  <c r="A1050" i="1"/>
  <c r="F1049" i="1"/>
  <c r="F1048" i="1"/>
  <c r="F1047" i="1"/>
  <c r="F1046" i="1"/>
  <c r="F1045" i="1"/>
  <c r="E1049" i="1"/>
  <c r="E1048" i="1"/>
  <c r="E1047" i="1"/>
  <c r="E1046" i="1"/>
  <c r="E1045" i="1"/>
  <c r="B1049" i="1"/>
  <c r="B1048" i="1"/>
  <c r="B1047" i="1"/>
  <c r="B1046" i="1"/>
  <c r="B1045" i="1"/>
  <c r="D1049" i="1"/>
  <c r="D1048" i="1"/>
  <c r="D1047" i="1"/>
  <c r="D1046" i="1"/>
  <c r="D1045" i="1"/>
  <c r="G1049" i="1"/>
  <c r="G1048" i="1"/>
  <c r="G1047" i="1"/>
  <c r="G1046" i="1"/>
  <c r="G1045" i="1"/>
  <c r="H1049" i="1"/>
  <c r="H1048" i="1"/>
  <c r="H1047" i="1"/>
  <c r="H1046" i="1"/>
  <c r="H1045" i="1"/>
  <c r="A1049" i="1"/>
  <c r="A1048" i="1"/>
  <c r="A1047" i="1"/>
  <c r="A1046" i="1"/>
  <c r="A1045" i="1"/>
  <c r="H1044" i="1"/>
  <c r="H1043" i="1"/>
  <c r="H1042" i="1"/>
  <c r="H1041" i="1"/>
  <c r="H1040" i="1"/>
  <c r="G1044" i="1"/>
  <c r="G1043" i="1"/>
  <c r="G1042" i="1"/>
  <c r="G1041" i="1"/>
  <c r="G1040" i="1"/>
  <c r="F1044" i="1"/>
  <c r="F1043" i="1"/>
  <c r="F1042" i="1"/>
  <c r="F1041" i="1"/>
  <c r="F1040" i="1"/>
  <c r="E1044" i="1"/>
  <c r="E1043" i="1"/>
  <c r="E1042" i="1"/>
  <c r="E1041" i="1"/>
  <c r="E1040" i="1"/>
  <c r="D1044" i="1"/>
  <c r="D1043" i="1"/>
  <c r="D1042" i="1"/>
  <c r="D1041" i="1"/>
  <c r="D1040" i="1"/>
  <c r="B1044" i="1"/>
  <c r="B1043" i="1"/>
  <c r="B1042" i="1"/>
  <c r="B1041" i="1"/>
  <c r="B1040" i="1"/>
  <c r="A1044" i="1"/>
  <c r="A1043" i="1"/>
  <c r="A1042" i="1"/>
  <c r="A1041" i="1"/>
  <c r="A1040" i="1"/>
  <c r="H1039" i="1"/>
  <c r="H1038" i="1"/>
  <c r="H1037" i="1"/>
  <c r="H1036" i="1"/>
  <c r="H1035" i="1"/>
  <c r="G1039" i="1"/>
  <c r="G1038" i="1"/>
  <c r="G1037" i="1"/>
  <c r="G1036" i="1"/>
  <c r="G1035" i="1"/>
  <c r="F1039" i="1"/>
  <c r="F1038" i="1"/>
  <c r="F1037" i="1"/>
  <c r="F1036" i="1"/>
  <c r="F1035" i="1"/>
  <c r="E1039" i="1"/>
  <c r="E1038" i="1"/>
  <c r="E1037" i="1"/>
  <c r="E1036" i="1"/>
  <c r="E1035" i="1"/>
  <c r="D1039" i="1"/>
  <c r="D1038" i="1"/>
  <c r="D1037" i="1"/>
  <c r="D1036" i="1"/>
  <c r="D1035" i="1"/>
  <c r="B1039" i="1"/>
  <c r="B1038" i="1"/>
  <c r="B1037" i="1"/>
  <c r="B1036" i="1"/>
  <c r="B1035" i="1"/>
  <c r="A1039" i="1"/>
  <c r="A1038" i="1"/>
  <c r="A1037" i="1"/>
  <c r="A1036" i="1"/>
  <c r="A1035" i="1"/>
  <c r="B1034" i="1"/>
  <c r="B1033" i="1"/>
  <c r="B1032" i="1"/>
  <c r="B1031" i="1"/>
  <c r="B1030" i="1"/>
  <c r="H1034" i="1"/>
  <c r="H1033" i="1"/>
  <c r="H1032" i="1"/>
  <c r="H1031" i="1"/>
  <c r="H1030" i="1"/>
  <c r="G1034" i="1"/>
  <c r="G1033" i="1"/>
  <c r="G1032" i="1"/>
  <c r="G1031" i="1"/>
  <c r="G1030" i="1"/>
  <c r="F1034" i="1"/>
  <c r="F1033" i="1"/>
  <c r="F1032" i="1"/>
  <c r="F1031" i="1"/>
  <c r="F1030" i="1"/>
  <c r="E1034" i="1"/>
  <c r="E1033" i="1"/>
  <c r="E1032" i="1"/>
  <c r="E1031" i="1"/>
  <c r="E1030" i="1"/>
  <c r="D1034" i="1"/>
  <c r="D1033" i="1"/>
  <c r="D1032" i="1"/>
  <c r="D1031" i="1"/>
  <c r="D1030" i="1"/>
  <c r="A1034" i="1"/>
  <c r="A1033" i="1"/>
  <c r="A1032" i="1"/>
  <c r="A1031" i="1"/>
  <c r="A1030" i="1"/>
  <c r="D1029" i="1"/>
  <c r="D1028" i="1"/>
  <c r="D1027" i="1"/>
  <c r="D1026" i="1"/>
  <c r="D1025" i="1"/>
  <c r="E1029" i="1"/>
  <c r="E1028" i="1"/>
  <c r="E1027" i="1"/>
  <c r="E1026" i="1"/>
  <c r="E1025" i="1"/>
  <c r="F1029" i="1"/>
  <c r="F1028" i="1"/>
  <c r="F1027" i="1"/>
  <c r="F1026" i="1"/>
  <c r="F1025" i="1"/>
  <c r="G1029" i="1"/>
  <c r="G1028" i="1"/>
  <c r="G1027" i="1"/>
  <c r="G1026" i="1"/>
  <c r="G1025" i="1"/>
  <c r="H1029" i="1"/>
  <c r="H1028" i="1"/>
  <c r="H1027" i="1"/>
  <c r="H1026" i="1"/>
  <c r="H1025" i="1"/>
  <c r="A1029" i="1"/>
  <c r="A1028" i="1"/>
  <c r="A1027" i="1"/>
  <c r="A1026" i="1"/>
  <c r="A1025" i="1"/>
  <c r="B1029" i="1"/>
  <c r="B1028" i="1"/>
  <c r="B1027" i="1"/>
  <c r="B1026" i="1"/>
  <c r="B1025" i="1"/>
  <c r="D1024" i="1"/>
  <c r="D1023" i="1"/>
  <c r="D1022" i="1"/>
  <c r="D1021" i="1"/>
  <c r="D1020" i="1"/>
  <c r="E1024" i="1"/>
  <c r="E1023" i="1"/>
  <c r="E1022" i="1"/>
  <c r="E1021" i="1"/>
  <c r="E1020" i="1"/>
  <c r="F1024" i="1"/>
  <c r="F1023" i="1"/>
  <c r="F1022" i="1"/>
  <c r="F1021" i="1"/>
  <c r="F1020" i="1"/>
  <c r="G1024" i="1"/>
  <c r="G1023" i="1"/>
  <c r="G1022" i="1"/>
  <c r="G1021" i="1"/>
  <c r="G1020" i="1"/>
  <c r="H1024" i="1"/>
  <c r="H1023" i="1"/>
  <c r="H1022" i="1"/>
  <c r="H1021" i="1"/>
  <c r="H1020" i="1"/>
  <c r="A1024" i="1"/>
  <c r="A1023" i="1"/>
  <c r="A1022" i="1"/>
  <c r="A1021" i="1"/>
  <c r="A1020" i="1"/>
  <c r="B1024" i="1"/>
  <c r="B1023" i="1"/>
  <c r="B1022" i="1"/>
  <c r="B1021" i="1"/>
  <c r="B1020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A450" i="1" l="1"/>
  <c r="B450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A278" i="1" l="1"/>
  <c r="A279" i="1"/>
  <c r="A314" i="1"/>
  <c r="A315" i="1"/>
  <c r="A349" i="1"/>
  <c r="A386" i="1"/>
  <c r="A427" i="1"/>
  <c r="B278" i="1"/>
  <c r="B279" i="1"/>
  <c r="B314" i="1"/>
  <c r="B315" i="1"/>
  <c r="B349" i="1"/>
  <c r="B386" i="1"/>
  <c r="B427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63" i="1" l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29" i="1" l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48" i="1" l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4" i="1"/>
  <c r="H4" i="1" l="1"/>
  <c r="G4" i="1"/>
  <c r="A161" i="1" l="1"/>
  <c r="A38" i="1"/>
  <c r="A230" i="1"/>
  <c r="A194" i="1"/>
  <c r="A4" i="1"/>
  <c r="A68" i="1"/>
  <c r="A100" i="1"/>
  <c r="A25" i="1" l="1"/>
  <c r="A121" i="1"/>
  <c r="A181" i="1"/>
  <c r="A150" i="1"/>
  <c r="A182" i="1"/>
  <c r="A55" i="1"/>
  <c r="A87" i="1"/>
  <c r="A212" i="1"/>
  <c r="A247" i="1"/>
  <c r="A88" i="1"/>
  <c r="A120" i="1"/>
  <c r="A213" i="1"/>
  <c r="A149" i="1"/>
  <c r="A54" i="1"/>
  <c r="A86" i="1"/>
  <c r="A211" i="1"/>
  <c r="A119" i="1"/>
  <c r="A24" i="1"/>
  <c r="A180" i="1"/>
  <c r="A157" i="1"/>
  <c r="A34" i="1"/>
  <c r="A130" i="1"/>
  <c r="A190" i="1"/>
  <c r="A221" i="1"/>
  <c r="A256" i="1"/>
  <c r="A64" i="1"/>
  <c r="A96" i="1"/>
  <c r="A17" i="1"/>
  <c r="A78" i="1"/>
  <c r="A142" i="1"/>
  <c r="A203" i="1"/>
  <c r="A47" i="1"/>
  <c r="A112" i="1"/>
  <c r="A172" i="1"/>
  <c r="A240" i="1"/>
  <c r="A73" i="1"/>
  <c r="A198" i="1"/>
  <c r="A138" i="1"/>
  <c r="A11" i="1"/>
  <c r="A167" i="1"/>
  <c r="A44" i="1"/>
  <c r="A108" i="1"/>
  <c r="A236" i="1"/>
  <c r="A10" i="1"/>
  <c r="A125" i="1"/>
  <c r="A153" i="1"/>
  <c r="A215" i="1"/>
  <c r="A250" i="1"/>
  <c r="A30" i="1"/>
  <c r="A186" i="1"/>
  <c r="A60" i="1"/>
  <c r="A92" i="1"/>
  <c r="A102" i="1"/>
  <c r="A227" i="1"/>
  <c r="A262" i="1"/>
  <c r="A66" i="1"/>
  <c r="A98" i="1"/>
  <c r="A228" i="1"/>
  <c r="A159" i="1"/>
  <c r="A36" i="1"/>
  <c r="A132" i="1"/>
  <c r="A192" i="1"/>
  <c r="A261" i="1"/>
  <c r="A53" i="1"/>
  <c r="A23" i="1"/>
  <c r="A141" i="1"/>
  <c r="A202" i="1"/>
  <c r="A171" i="1"/>
  <c r="A239" i="1"/>
  <c r="A219" i="1"/>
  <c r="A254" i="1"/>
  <c r="A62" i="1"/>
  <c r="A94" i="1"/>
  <c r="A155" i="1"/>
  <c r="A32" i="1"/>
  <c r="A128" i="1"/>
  <c r="A188" i="1"/>
  <c r="A218" i="1"/>
  <c r="A253" i="1"/>
  <c r="A45" i="1"/>
  <c r="A169" i="1"/>
  <c r="A110" i="1"/>
  <c r="A15" i="1"/>
  <c r="A200" i="1"/>
  <c r="A76" i="1"/>
  <c r="A61" i="1"/>
  <c r="A93" i="1"/>
  <c r="A154" i="1"/>
  <c r="A31" i="1"/>
  <c r="A127" i="1"/>
  <c r="A187" i="1"/>
  <c r="A217" i="1"/>
  <c r="A252" i="1"/>
  <c r="A9" i="1"/>
  <c r="A21" i="1"/>
  <c r="A117" i="1"/>
  <c r="A245" i="1"/>
  <c r="A178" i="1"/>
  <c r="A51" i="1"/>
  <c r="A147" i="1"/>
  <c r="A84" i="1"/>
  <c r="A209" i="1"/>
  <c r="A33" i="1"/>
  <c r="A129" i="1"/>
  <c r="A189" i="1"/>
  <c r="A220" i="1"/>
  <c r="A255" i="1"/>
  <c r="A63" i="1"/>
  <c r="A95" i="1"/>
  <c r="A156" i="1"/>
  <c r="A107" i="1"/>
  <c r="A235" i="1"/>
  <c r="A29" i="1"/>
  <c r="A59" i="1"/>
  <c r="A105" i="1"/>
  <c r="A165" i="1"/>
  <c r="A185" i="1"/>
  <c r="A233" i="1"/>
  <c r="A42" i="1"/>
  <c r="A58" i="1"/>
  <c r="A71" i="1"/>
  <c r="A91" i="1"/>
  <c r="A28" i="1"/>
  <c r="A124" i="1"/>
  <c r="A136" i="1"/>
  <c r="A152" i="1"/>
  <c r="A249" i="1"/>
  <c r="A37" i="1"/>
  <c r="A133" i="1"/>
  <c r="A193" i="1"/>
  <c r="A263" i="1"/>
  <c r="A67" i="1"/>
  <c r="A99" i="1"/>
  <c r="A229" i="1"/>
  <c r="A160" i="1"/>
  <c r="A57" i="1"/>
  <c r="A89" i="1"/>
  <c r="A214" i="1"/>
  <c r="A26" i="1"/>
  <c r="A90" i="1"/>
  <c r="A122" i="1"/>
  <c r="A27" i="1"/>
  <c r="A123" i="1"/>
  <c r="A151" i="1"/>
  <c r="A183" i="1"/>
  <c r="A56" i="1"/>
  <c r="A184" i="1"/>
  <c r="A248" i="1"/>
  <c r="A85" i="1"/>
  <c r="A210" i="1"/>
  <c r="A22" i="1"/>
  <c r="A118" i="1"/>
  <c r="A246" i="1"/>
  <c r="A179" i="1"/>
  <c r="A52" i="1"/>
  <c r="A148" i="1"/>
  <c r="A49" i="1"/>
  <c r="A81" i="1"/>
  <c r="A113" i="1"/>
  <c r="A145" i="1"/>
  <c r="A173" i="1"/>
  <c r="A177" i="1"/>
  <c r="A206" i="1"/>
  <c r="A241" i="1"/>
  <c r="A18" i="1"/>
  <c r="A50" i="1"/>
  <c r="A82" i="1"/>
  <c r="A114" i="1"/>
  <c r="A146" i="1"/>
  <c r="A174" i="1"/>
  <c r="A207" i="1"/>
  <c r="A242" i="1"/>
  <c r="A19" i="1"/>
  <c r="A79" i="1"/>
  <c r="A83" i="1"/>
  <c r="A115" i="1"/>
  <c r="A143" i="1"/>
  <c r="A175" i="1"/>
  <c r="A204" i="1"/>
  <c r="A208" i="1"/>
  <c r="A243" i="1"/>
  <c r="A20" i="1"/>
  <c r="A48" i="1"/>
  <c r="A80" i="1"/>
  <c r="A116" i="1"/>
  <c r="A144" i="1"/>
  <c r="A176" i="1"/>
  <c r="A205" i="1"/>
  <c r="A244" i="1"/>
  <c r="A65" i="1"/>
  <c r="A97" i="1"/>
  <c r="A223" i="1"/>
  <c r="A258" i="1"/>
  <c r="A158" i="1"/>
  <c r="A224" i="1"/>
  <c r="A259" i="1"/>
  <c r="A260" i="1"/>
  <c r="A35" i="1"/>
  <c r="A131" i="1"/>
  <c r="A191" i="1"/>
  <c r="A225" i="1"/>
  <c r="A222" i="1"/>
  <c r="A226" i="1"/>
  <c r="A257" i="1"/>
  <c r="A77" i="1"/>
  <c r="A46" i="1"/>
  <c r="A170" i="1"/>
  <c r="A238" i="1"/>
  <c r="A111" i="1"/>
  <c r="A16" i="1"/>
  <c r="A140" i="1"/>
  <c r="A201" i="1"/>
  <c r="A109" i="1"/>
  <c r="A237" i="1"/>
  <c r="A14" i="1"/>
  <c r="A75" i="1"/>
  <c r="A139" i="1"/>
  <c r="A168" i="1"/>
  <c r="A13" i="1"/>
  <c r="A74" i="1"/>
  <c r="A199" i="1"/>
  <c r="A12" i="1"/>
  <c r="A126" i="1"/>
  <c r="A216" i="1"/>
  <c r="A251" i="1"/>
  <c r="A137" i="1"/>
  <c r="A106" i="1"/>
  <c r="A166" i="1"/>
  <c r="A234" i="1"/>
  <c r="A7" i="1"/>
  <c r="A43" i="1"/>
  <c r="A8" i="1"/>
  <c r="A72" i="1"/>
  <c r="A197" i="1"/>
  <c r="A5" i="1"/>
  <c r="A41" i="1"/>
  <c r="A69" i="1"/>
  <c r="A6" i="1"/>
  <c r="A70" i="1"/>
  <c r="A134" i="1"/>
  <c r="A195" i="1"/>
  <c r="A39" i="1"/>
  <c r="A103" i="1"/>
  <c r="A135" i="1"/>
  <c r="A163" i="1"/>
  <c r="A196" i="1"/>
  <c r="A231" i="1"/>
  <c r="A40" i="1"/>
  <c r="A104" i="1"/>
  <c r="A164" i="1"/>
  <c r="A232" i="1"/>
  <c r="A101" i="1"/>
  <c r="A162" i="1"/>
</calcChain>
</file>

<file path=xl/sharedStrings.xml><?xml version="1.0" encoding="utf-8"?>
<sst xmlns="http://schemas.openxmlformats.org/spreadsheetml/2006/main" count="4678" uniqueCount="130">
  <si>
    <t>Group ID</t>
  </si>
  <si>
    <t>Profile ID</t>
  </si>
  <si>
    <t>Year</t>
  </si>
  <si>
    <t>Month</t>
  </si>
  <si>
    <t>Sessions</t>
  </si>
  <si>
    <t>Searches</t>
  </si>
  <si>
    <t>Total Full Text</t>
  </si>
  <si>
    <t>PDF Full Text</t>
  </si>
  <si>
    <t>HTML Full Text</t>
  </si>
  <si>
    <t>Image/Video</t>
  </si>
  <si>
    <t>Abstract</t>
  </si>
  <si>
    <t>Smart Link To</t>
  </si>
  <si>
    <t>Smart Link From</t>
  </si>
  <si>
    <t>Custom Link</t>
  </si>
  <si>
    <t>main</t>
  </si>
  <si>
    <t>novplus</t>
  </si>
  <si>
    <t>Novelist Plus</t>
  </si>
  <si>
    <t>novelistpl</t>
  </si>
  <si>
    <t>novelplus</t>
  </si>
  <si>
    <t>novsel</t>
  </si>
  <si>
    <t>novsel3</t>
  </si>
  <si>
    <t>novsel2</t>
  </si>
  <si>
    <t>NOVPLUS</t>
  </si>
  <si>
    <t>novselcsc</t>
  </si>
  <si>
    <t>County</t>
  </si>
  <si>
    <t>Novelist Select</t>
  </si>
  <si>
    <t>Location</t>
  </si>
  <si>
    <t>Locationid</t>
  </si>
  <si>
    <t>avondale_az</t>
  </si>
  <si>
    <t>azapachecpl</t>
  </si>
  <si>
    <t>azapachejct</t>
  </si>
  <si>
    <t>azbisbee</t>
  </si>
  <si>
    <t>azccldo</t>
  </si>
  <si>
    <t>azflagstaff</t>
  </si>
  <si>
    <t>azgcldo</t>
  </si>
  <si>
    <t>azgreenl</t>
  </si>
  <si>
    <t>azmohave</t>
  </si>
  <si>
    <t>azncldo</t>
  </si>
  <si>
    <t>azpcld</t>
  </si>
  <si>
    <t>azprescott</t>
  </si>
  <si>
    <t>azprescottval</t>
  </si>
  <si>
    <t>azsaffordgcl</t>
  </si>
  <si>
    <t>azstatelibdev</t>
  </si>
  <si>
    <t>azyavapai</t>
  </si>
  <si>
    <t>azycldo</t>
  </si>
  <si>
    <t>buckeye_az</t>
  </si>
  <si>
    <t>chandler_main</t>
  </si>
  <si>
    <t>desertfh_az</t>
  </si>
  <si>
    <t>glendale_main</t>
  </si>
  <si>
    <t>maricopa_main</t>
  </si>
  <si>
    <t>mesa86532</t>
  </si>
  <si>
    <t>more78132</t>
  </si>
  <si>
    <t>peor29132</t>
  </si>
  <si>
    <t>phx_main</t>
  </si>
  <si>
    <t>pinal_az</t>
  </si>
  <si>
    <t>scottsdale_hq</t>
  </si>
  <si>
    <t>tempe_main</t>
  </si>
  <si>
    <t>azcollidge</t>
  </si>
  <si>
    <t>azeloy</t>
  </si>
  <si>
    <t>azflorence</t>
  </si>
  <si>
    <t>azarizonacity</t>
  </si>
  <si>
    <t>azmaricopacom</t>
  </si>
  <si>
    <t>novp / live</t>
  </si>
  <si>
    <t>Product</t>
  </si>
  <si>
    <t>Jul</t>
  </si>
  <si>
    <t>Aug</t>
  </si>
  <si>
    <t>Sep</t>
  </si>
  <si>
    <t>novsel4</t>
  </si>
  <si>
    <t>novsel5</t>
  </si>
  <si>
    <t>Oct</t>
  </si>
  <si>
    <t>Nov</t>
  </si>
  <si>
    <t>Dec</t>
  </si>
  <si>
    <t>Grand Total</t>
  </si>
  <si>
    <t>Date</t>
  </si>
  <si>
    <t>Qtr</t>
  </si>
  <si>
    <t>Feb</t>
  </si>
  <si>
    <t>Jan</t>
  </si>
  <si>
    <t>novsel3m</t>
  </si>
  <si>
    <t>eitws1</t>
  </si>
  <si>
    <t>novsel3M</t>
  </si>
  <si>
    <t>novselp</t>
  </si>
  <si>
    <t>Cardholders</t>
  </si>
  <si>
    <t>Mar</t>
  </si>
  <si>
    <t>Apr</t>
  </si>
  <si>
    <t>May</t>
  </si>
  <si>
    <t>Jun</t>
  </si>
  <si>
    <t>novpmobile</t>
  </si>
  <si>
    <t>azparker</t>
  </si>
  <si>
    <t>azglobe</t>
  </si>
  <si>
    <t>azmeadview</t>
  </si>
  <si>
    <t>azsedona</t>
  </si>
  <si>
    <t>z3950</t>
  </si>
  <si>
    <t>azchinovalley</t>
  </si>
  <si>
    <t>azvallevista</t>
  </si>
  <si>
    <t>azpayson</t>
  </si>
  <si>
    <t>azblackcyn</t>
  </si>
  <si>
    <t>azbullhead</t>
  </si>
  <si>
    <t>azchloride</t>
  </si>
  <si>
    <t>Fiscal_Year</t>
  </si>
  <si>
    <t>(All)</t>
  </si>
  <si>
    <t>Row Labels</t>
  </si>
  <si>
    <t>Column Labels</t>
  </si>
  <si>
    <t>Maricopa</t>
  </si>
  <si>
    <t>Database Code</t>
  </si>
  <si>
    <t>Total Requests</t>
  </si>
  <si>
    <t>Total Linkout Requests</t>
  </si>
  <si>
    <t>Turnaways</t>
  </si>
  <si>
    <t>Regular Searches</t>
  </si>
  <si>
    <t>neh</t>
  </si>
  <si>
    <t>Regular Database</t>
  </si>
  <si>
    <t>NoveList Plus</t>
  </si>
  <si>
    <t>main user group (main)</t>
  </si>
  <si>
    <t>azcrownking</t>
  </si>
  <si>
    <t>NOTE: Beginning 8/1/17 EBSCO modifed the rporting formats.</t>
  </si>
  <si>
    <t>trial group (trial)</t>
  </si>
  <si>
    <t>(Multiple Items)</t>
  </si>
  <si>
    <t>Avondale Public Library</t>
  </si>
  <si>
    <t>Buckeye Public Library</t>
  </si>
  <si>
    <t xml:space="preserve">Chandler Public Library </t>
  </si>
  <si>
    <t>Desert Foothills Branch Library</t>
  </si>
  <si>
    <t xml:space="preserve">Glendale Public Library </t>
  </si>
  <si>
    <t>Maricopa County Library District</t>
  </si>
  <si>
    <t>Mesa Public Library</t>
  </si>
  <si>
    <t>Peoria Public Library</t>
  </si>
  <si>
    <t>Phoenix Public Library</t>
  </si>
  <si>
    <t>Scottsdale Public Library</t>
  </si>
  <si>
    <t>Tempe Public Library</t>
  </si>
  <si>
    <t>Sum of Abstract</t>
  </si>
  <si>
    <t>Federated and Automated Searches</t>
  </si>
  <si>
    <t>Sum of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</si>
</sst>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 applyNumberFormat="0" applyFill="0" applyBorder="0" applyAlignment="0" applyProtection="0"/>
    <xf numFmtId="0" fontId="23" fillId="0" borderId="0"/>
  </cellStyleXfs>
  <cellXfs count="52">
    <xf numFmtId="0" fontId="0" fillId="0" borderId="0" xfId="0"/>
    <xf numFmtId="0" fontId="19" fillId="0" borderId="0" xfId="42" applyFont="1" applyFill="1" applyBorder="1" applyAlignment="1">
      <alignment wrapText="1"/>
    </xf>
    <xf numFmtId="0" fontId="0" fillId="0" borderId="0" xfId="0" applyBorder="1"/>
    <xf numFmtId="0" fontId="0" fillId="0" borderId="10" xfId="0" applyBorder="1"/>
    <xf numFmtId="0" fontId="19" fillId="0" borderId="10" xfId="42" applyFont="1" applyFill="1" applyBorder="1" applyAlignment="1">
      <alignment wrapText="1"/>
    </xf>
    <xf numFmtId="164" fontId="0" fillId="0" borderId="0" xfId="0" pivotButton="1" applyNumberFormat="1"/>
    <xf numFmtId="164" fontId="0" fillId="0" borderId="0" xfId="0" applyNumberFormat="1"/>
    <xf numFmtId="0" fontId="20" fillId="0" borderId="0" xfId="0" applyFont="1" applyAlignment="1">
      <alignment horizontal="center"/>
    </xf>
    <xf numFmtId="0" fontId="0" fillId="33" borderId="12" xfId="0" applyFont="1" applyFill="1" applyBorder="1"/>
    <xf numFmtId="165" fontId="0" fillId="0" borderId="0" xfId="0" applyNumberFormat="1"/>
    <xf numFmtId="0" fontId="0" fillId="33" borderId="14" xfId="0" applyFont="1" applyFill="1" applyBorder="1"/>
    <xf numFmtId="0" fontId="0" fillId="33" borderId="10" xfId="0" applyFont="1" applyFill="1" applyBorder="1"/>
    <xf numFmtId="0" fontId="0" fillId="0" borderId="10" xfId="0" applyFont="1" applyBorder="1"/>
    <xf numFmtId="0" fontId="19" fillId="33" borderId="10" xfId="42" applyNumberFormat="1" applyFont="1" applyFill="1" applyBorder="1" applyAlignment="1">
      <alignment wrapText="1"/>
    </xf>
    <xf numFmtId="0" fontId="0" fillId="33" borderId="15" xfId="0" applyFont="1" applyFill="1" applyBorder="1"/>
    <xf numFmtId="165" fontId="0" fillId="0" borderId="0" xfId="0" applyNumberFormat="1" applyBorder="1"/>
    <xf numFmtId="0" fontId="0" fillId="33" borderId="11" xfId="0" applyFont="1" applyFill="1" applyBorder="1"/>
    <xf numFmtId="0" fontId="19" fillId="0" borderId="13" xfId="42" applyNumberFormat="1" applyFont="1" applyBorder="1" applyAlignment="1">
      <alignment wrapText="1"/>
    </xf>
    <xf numFmtId="0" fontId="19" fillId="33" borderId="13" xfId="42" applyNumberFormat="1" applyFont="1" applyFill="1" applyBorder="1" applyAlignment="1">
      <alignment wrapText="1"/>
    </xf>
    <xf numFmtId="0" fontId="20" fillId="0" borderId="0" xfId="0" applyFont="1" applyAlignment="1">
      <alignment vertical="top"/>
    </xf>
    <xf numFmtId="0" fontId="19" fillId="0" borderId="10" xfId="42" applyNumberFormat="1" applyFont="1" applyBorder="1" applyAlignment="1">
      <alignment wrapText="1"/>
    </xf>
    <xf numFmtId="0" fontId="0" fillId="33" borderId="0" xfId="0" applyFont="1" applyFill="1" applyBorder="1"/>
    <xf numFmtId="0" fontId="0" fillId="0" borderId="14" xfId="0" applyBorder="1"/>
    <xf numFmtId="0" fontId="0" fillId="0" borderId="11" xfId="0" applyFill="1" applyBorder="1"/>
    <xf numFmtId="0" fontId="19" fillId="0" borderId="11" xfId="42" applyNumberFormat="1" applyFont="1" applyBorder="1" applyAlignment="1">
      <alignment wrapText="1"/>
    </xf>
    <xf numFmtId="0" fontId="19" fillId="33" borderId="11" xfId="42" applyNumberFormat="1" applyFont="1" applyFill="1" applyBorder="1" applyAlignment="1">
      <alignment wrapText="1"/>
    </xf>
    <xf numFmtId="0" fontId="0" fillId="33" borderId="13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1" xfId="0" applyBorder="1"/>
    <xf numFmtId="0" fontId="0" fillId="0" borderId="11" xfId="0" applyFont="1" applyBorder="1"/>
    <xf numFmtId="0" fontId="0" fillId="0" borderId="0" xfId="0" applyFont="1" applyBorder="1"/>
    <xf numFmtId="0" fontId="0" fillId="0" borderId="13" xfId="0" applyBorder="1"/>
    <xf numFmtId="0" fontId="0" fillId="0" borderId="10" xfId="0" applyFill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2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23" fillId="0" borderId="0" xfId="44"/>
    <xf numFmtId="1" fontId="0" fillId="0" borderId="0" xfId="0" applyNumberFormat="1" applyBorder="1" applyProtection="1">
      <protection locked="0"/>
    </xf>
    <xf numFmtId="1" fontId="0" fillId="0" borderId="10" xfId="0" applyNumberFormat="1" applyBorder="1" applyProtection="1">
      <protection locked="0"/>
    </xf>
    <xf numFmtId="0" fontId="24" fillId="0" borderId="10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_Sheet1" xfId="42"/>
    <cellStyle name="Note" xfId="15" builtinId="10" customBuiltin="1"/>
    <cellStyle name="Output" xfId="10" builtinId="21" customBuiltin="1"/>
    <cellStyle name="Title" xfId="1" builtinId="15" customBuiltin="1"/>
    <cellStyle name="Title 2" xfId="43"/>
    <cellStyle name="Total" xfId="17" builtinId="25" customBuiltin="1"/>
    <cellStyle name="Warning Text" xfId="14" builtinId="11" customBuiltin="1"/>
  </cellStyles>
  <dxfs count="675">
    <dxf>
      <numFmt numFmtId="164" formatCode="_(* #,##0_);_(* \(#,##0\);_(* &quot;-&quot;??_);_(@_)"/>
    </dxf>
    <dxf>
      <numFmt numFmtId="0" formatCode="General"/>
    </dxf>
    <dxf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0" formatCode="@"/>
    </dxf>
    <dxf>
      <numFmt numFmtId="165" formatCode="[$-409]mmm\-yy;@"/>
    </dxf>
    <dxf>
      <numFmt numFmtId="165" formatCode="[$-409]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[NovelistPlus_Total.xlsx]Novelistplus_County!PivotTable18</c:name>
    <c:fmtId val="0"/>
  </c:pivotSource>
  <c:chart>
    <c:title>
      <c:tx>
        <c:strRef>
          <c:f>Novelistplus_County!$B$3</c:f>
          <c:strCache>
            <c:ptCount val="1"/>
            <c:pt idx="0">
              <c:v>(Multiple Items)</c:v>
            </c:pt>
          </c:strCache>
        </c:strRef>
      </c:tx>
      <c:layout>
        <c:manualLayout>
          <c:xMode val="edge"/>
          <c:yMode val="edge"/>
          <c:x val="0.46198045622026784"/>
          <c:y val="0.16565013452030483"/>
        </c:manualLayout>
      </c:layout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Novelistplus_County!$B$3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Novelistplus_County!$B$3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Novelistplus_County!$B$3</c:f>
              <c:numCache>
                <c:formatCode>_(* #,##0_);_(* \(#,##0\);_(* "-"??_);_(@_)</c:formatCode>
                <c:ptCount val="12"/>
                <c:pt idx="0">
                  <c:v>2387</c:v>
                </c:pt>
                <c:pt idx="1">
                  <c:v>1</c:v>
                </c:pt>
                <c:pt idx="2">
                  <c:v>2337</c:v>
                </c:pt>
                <c:pt idx="3">
                  <c:v>2103</c:v>
                </c:pt>
                <c:pt idx="4">
                  <c:v>2179</c:v>
                </c:pt>
                <c:pt idx="5">
                  <c:v>2540</c:v>
                </c:pt>
                <c:pt idx="6">
                  <c:v>3305</c:v>
                </c:pt>
                <c:pt idx="7">
                  <c:v>1498</c:v>
                </c:pt>
                <c:pt idx="8">
                  <c:v>2556</c:v>
                </c:pt>
                <c:pt idx="9">
                  <c:v>1875</c:v>
                </c:pt>
                <c:pt idx="10">
                  <c:v>2280</c:v>
                </c:pt>
                <c:pt idx="11">
                  <c:v>3194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Novelistplus_County!$B$3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Novelistplus_County!$B$3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Novelistplus_County!$B$3</c:f>
              <c:numCache>
                <c:formatCode>_(* #,##0_);_(* \(#,##0\);_(* "-"??_);_(@_)</c:formatCode>
                <c:ptCount val="12"/>
                <c:pt idx="0">
                  <c:v>3028</c:v>
                </c:pt>
                <c:pt idx="1">
                  <c:v>3142</c:v>
                </c:pt>
                <c:pt idx="2">
                  <c:v>2054</c:v>
                </c:pt>
                <c:pt idx="3">
                  <c:v>2067</c:v>
                </c:pt>
                <c:pt idx="4">
                  <c:v>1672</c:v>
                </c:pt>
                <c:pt idx="5">
                  <c:v>2573</c:v>
                </c:pt>
                <c:pt idx="6">
                  <c:v>1453</c:v>
                </c:pt>
                <c:pt idx="7">
                  <c:v>1201</c:v>
                </c:pt>
                <c:pt idx="8">
                  <c:v>1417</c:v>
                </c:pt>
                <c:pt idx="9">
                  <c:v>1623</c:v>
                </c:pt>
                <c:pt idx="10">
                  <c:v>1316</c:v>
                </c:pt>
                <c:pt idx="11">
                  <c:v>2116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Novelistplus_County!$B$3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Novelistplus_County!$B$3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Novelistplus_County!$B$3</c:f>
              <c:numCache>
                <c:formatCode>_(* #,##0_);_(* \(#,##0\);_(* "-"??_);_(@_)</c:formatCode>
                <c:ptCount val="12"/>
                <c:pt idx="0">
                  <c:v>1714</c:v>
                </c:pt>
                <c:pt idx="1">
                  <c:v>2171</c:v>
                </c:pt>
                <c:pt idx="2">
                  <c:v>1876</c:v>
                </c:pt>
                <c:pt idx="3">
                  <c:v>1694</c:v>
                </c:pt>
                <c:pt idx="4">
                  <c:v>1822</c:v>
                </c:pt>
                <c:pt idx="5">
                  <c:v>1705</c:v>
                </c:pt>
                <c:pt idx="6">
                  <c:v>1726</c:v>
                </c:pt>
                <c:pt idx="7">
                  <c:v>1166</c:v>
                </c:pt>
                <c:pt idx="8">
                  <c:v>1169</c:v>
                </c:pt>
                <c:pt idx="9">
                  <c:v>1441</c:v>
                </c:pt>
                <c:pt idx="10">
                  <c:v>1067</c:v>
                </c:pt>
                <c:pt idx="11">
                  <c:v>1276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Novelistplus_County!$B$3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Novelistplus_County!$B$3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Novelistplus_County!$B$3</c:f>
              <c:numCache>
                <c:formatCode>_(* #,##0_);_(* \(#,##0\);_(* "-"??_);_(@_)</c:formatCode>
                <c:ptCount val="12"/>
                <c:pt idx="0">
                  <c:v>1251</c:v>
                </c:pt>
                <c:pt idx="1">
                  <c:v>1207</c:v>
                </c:pt>
                <c:pt idx="2">
                  <c:v>955</c:v>
                </c:pt>
                <c:pt idx="3">
                  <c:v>1273</c:v>
                </c:pt>
                <c:pt idx="4">
                  <c:v>1183</c:v>
                </c:pt>
                <c:pt idx="5">
                  <c:v>1189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59264"/>
        <c:axId val="181270400"/>
      </c:lineChart>
      <c:catAx>
        <c:axId val="181259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1270400"/>
        <c:crosses val="autoZero"/>
        <c:auto val="1"/>
        <c:lblAlgn val="ctr"/>
        <c:lblOffset val="100"/>
        <c:noMultiLvlLbl val="0"/>
      </c:catAx>
      <c:valAx>
        <c:axId val="181270400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crossAx val="1812592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121926</xdr:colOff>
      <xdr:row>20</xdr:row>
      <xdr:rowOff>45720</xdr:rowOff>
    </xdr:from>
    <xdr:to>
      <xdr:col>9</xdr:col>
      <xdr:colOff>205740</xdr:colOff>
      <xdr:row>43</xdr:row>
      <xdr:rowOff>30480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0.34568</cdr:x>
      <cdr:y>0.00358</cdr:y>
    </cdr:from>
    <cdr:to>
      <cdr:x>0.69259</cdr:x>
      <cdr:y>0.06619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33594" y="15240"/>
          <a:ext cx="21412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Novelist</a:t>
          </a:r>
          <a:r>
            <a:rPr lang="en-US" sz="1100"/>
            <a:t> </a:t>
          </a:r>
          <a:r>
            <a:rPr lang="en-US" sz="1600" b="1"/>
            <a:t>Plus</a:t>
          </a:r>
        </a:p>
      </cdr:txBody>
    </cdr:sp>
  </cdr:relSizeAnchor>
  <cdr:relSizeAnchor xmlns:cdr="http://schemas.openxmlformats.org/drawingml/2006/chartDrawing">
    <cdr:from>
      <cdr:x>0.35679</cdr:x>
      <cdr:y>0.05546</cdr:y>
    </cdr:from>
    <cdr:to>
      <cdr:x>0.66914</cdr:x>
      <cdr:y>0.12701</cdr:y>
    </cdr:to>
    <cdr:sp macro="" textlink="Novelistplus_County!$A$5">
      <cdr:nvSpPr>
        <cdr:cNvPr id="3" name="TextBox 2"/>
        <cdr:cNvSpPr txBox="1"/>
      </cdr:nvSpPr>
      <cdr:spPr>
        <a:xfrm xmlns:a="http://schemas.openxmlformats.org/drawingml/2006/main">
          <a:off x="2202174" y="236220"/>
          <a:ext cx="192786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A1AF936-ACD0-49FD-A3C5-D98B853EAD4F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Sum of Abstract</a:t>
          </a:fld>
          <a:endParaRPr lang="en-US" sz="1600" b="1"/>
        </a:p>
      </cdr:txBody>
    </cdr:sp>
  </cdr:relSizeAnchor>
  <cdr:relSizeAnchor xmlns:cdr="http://schemas.openxmlformats.org/drawingml/2006/chartDrawing">
    <cdr:from>
      <cdr:x>0.37778</cdr:x>
      <cdr:y>0.10733</cdr:y>
    </cdr:from>
    <cdr:to>
      <cdr:x>0.64197</cdr:x>
      <cdr:y>0.18426</cdr:y>
    </cdr:to>
    <cdr:sp macro="" textlink="Novelistplus_County!$B$5">
      <cdr:nvSpPr>
        <cdr:cNvPr id="4" name="TextBox 3"/>
        <cdr:cNvSpPr txBox="1"/>
      </cdr:nvSpPr>
      <cdr:spPr>
        <a:xfrm xmlns:a="http://schemas.openxmlformats.org/drawingml/2006/main">
          <a:off x="2331714" y="457200"/>
          <a:ext cx="163068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3F6235A1-8721-437C-9678-3BC518E5209E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Fiscal_Year</a:t>
          </a:fld>
          <a:endParaRPr lang="en-US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s/Library%20Development/Databases/Usage%20Statistics/Library_master_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bPAS_data"/>
      <sheetName val="Sheet1"/>
    </sheetNames>
    <sheetDataSet>
      <sheetData sheetId="0"/>
      <sheetData sheetId="1">
        <row r="2">
          <cell r="A2" t="str">
            <v>acacia_az</v>
          </cell>
          <cell r="B2" t="str">
            <v>Acacia Library</v>
          </cell>
          <cell r="C2" t="str">
            <v>Maricopa</v>
          </cell>
          <cell r="D2" t="e">
            <v>#N/A</v>
          </cell>
        </row>
        <row r="3">
          <cell r="A3" t="str">
            <v>agave_az</v>
          </cell>
          <cell r="B3" t="str">
            <v>Agave Library</v>
          </cell>
          <cell r="C3" t="str">
            <v>Maricopa</v>
          </cell>
          <cell r="D3" t="e">
            <v>#N/A</v>
          </cell>
        </row>
        <row r="4">
          <cell r="A4" t="str">
            <v>aguila_az</v>
          </cell>
          <cell r="B4" t="str">
            <v>Aguila Branch Library</v>
          </cell>
          <cell r="C4" t="str">
            <v>Maricopa</v>
          </cell>
          <cell r="D4" t="e">
            <v>#N/A</v>
          </cell>
        </row>
        <row r="5">
          <cell r="A5" t="str">
            <v>akchin_az</v>
          </cell>
          <cell r="B5" t="str">
            <v>Ak-Chin Indian Community Library</v>
          </cell>
          <cell r="C5" t="str">
            <v>Pinal</v>
          </cell>
          <cell r="D5">
            <v>1188</v>
          </cell>
        </row>
        <row r="6">
          <cell r="A6" t="str">
            <v>azsunizona</v>
          </cell>
          <cell r="B6" t="str">
            <v>Alice Woods Sunizona Library</v>
          </cell>
          <cell r="C6" t="str">
            <v>Cochise</v>
          </cell>
          <cell r="D6" t="e">
            <v>#N/A</v>
          </cell>
        </row>
        <row r="7">
          <cell r="A7" t="str">
            <v>azalpine</v>
          </cell>
          <cell r="B7" t="str">
            <v>Alpine Public Library</v>
          </cell>
          <cell r="C7" t="str">
            <v>Apache</v>
          </cell>
          <cell r="D7" t="e">
            <v>#N/A</v>
          </cell>
        </row>
        <row r="8">
          <cell r="A8" t="str">
            <v>azapachecpl</v>
          </cell>
          <cell r="B8" t="str">
            <v>Apache County Library District Office</v>
          </cell>
          <cell r="C8" t="str">
            <v>Apache</v>
          </cell>
          <cell r="D8">
            <v>11452</v>
          </cell>
        </row>
        <row r="9">
          <cell r="A9" t="str">
            <v>azapachejct</v>
          </cell>
          <cell r="B9" t="str">
            <v>Apache Junction Public Library</v>
          </cell>
          <cell r="C9" t="str">
            <v>Pinal</v>
          </cell>
          <cell r="D9">
            <v>63208</v>
          </cell>
        </row>
        <row r="10">
          <cell r="A10" t="str">
            <v>appaloosa_az</v>
          </cell>
          <cell r="B10" t="str">
            <v>Appaloosa Library</v>
          </cell>
          <cell r="C10" t="str">
            <v>Maricopa</v>
          </cell>
          <cell r="D10" t="e">
            <v>#N/A</v>
          </cell>
        </row>
        <row r="11">
          <cell r="A11" t="str">
            <v>arabian_az</v>
          </cell>
          <cell r="B11" t="str">
            <v>Arabian Library</v>
          </cell>
          <cell r="C11" t="str">
            <v>Maricopa</v>
          </cell>
          <cell r="D11" t="e">
            <v>#N/A</v>
          </cell>
        </row>
        <row r="12">
          <cell r="A12" t="str">
            <v>azarizonacity</v>
          </cell>
          <cell r="B12" t="str">
            <v>Arizona City Community Library</v>
          </cell>
          <cell r="C12" t="str">
            <v>Pinal</v>
          </cell>
          <cell r="D12" t="e">
            <v>#N/A</v>
          </cell>
        </row>
        <row r="13">
          <cell r="A13" t="str">
            <v>azstatelibdev</v>
          </cell>
          <cell r="B13" t="str">
            <v>Arizona State Library</v>
          </cell>
          <cell r="C13" t="str">
            <v>State</v>
          </cell>
          <cell r="D13" t="e">
            <v>#N/A</v>
          </cell>
        </row>
        <row r="14">
          <cell r="A14" t="str">
            <v>azstlib</v>
          </cell>
          <cell r="B14" t="str">
            <v>Arizona State Library-Law Library</v>
          </cell>
          <cell r="C14" t="str">
            <v>State</v>
          </cell>
          <cell r="D14" t="e">
            <v>#N/A</v>
          </cell>
        </row>
        <row r="15">
          <cell r="A15" t="str">
            <v>awc</v>
          </cell>
          <cell r="B15" t="str">
            <v>Arizona Western College</v>
          </cell>
          <cell r="C15" t="str">
            <v>Yuma</v>
          </cell>
          <cell r="D15" t="e">
            <v>#N/A</v>
          </cell>
        </row>
        <row r="16">
          <cell r="A16" t="str">
            <v>azashfork</v>
          </cell>
          <cell r="B16" t="str">
            <v>Ash Fork Public Library</v>
          </cell>
          <cell r="C16" t="str">
            <v>Yavapai</v>
          </cell>
          <cell r="D16" t="e">
            <v>#N/A</v>
          </cell>
        </row>
        <row r="17">
          <cell r="A17" t="str">
            <v>azavaich</v>
          </cell>
          <cell r="B17" t="str">
            <v>Ava Ich Asiit Tribal Library</v>
          </cell>
          <cell r="C17" t="str">
            <v>Mohave</v>
          </cell>
          <cell r="D17" t="str">
            <v>N/A</v>
          </cell>
        </row>
        <row r="18">
          <cell r="A18" t="str">
            <v>avondale_az</v>
          </cell>
          <cell r="B18" t="str">
            <v>Avondale Public Library</v>
          </cell>
          <cell r="C18" t="str">
            <v>Maricopa</v>
          </cell>
          <cell r="D18">
            <v>22669</v>
          </cell>
        </row>
        <row r="19">
          <cell r="A19" t="str">
            <v>azbagdad</v>
          </cell>
          <cell r="B19" t="str">
            <v>Bagdad Public Library</v>
          </cell>
          <cell r="C19" t="str">
            <v>Yavapai</v>
          </cell>
          <cell r="D19" t="e">
            <v>#N/A</v>
          </cell>
        </row>
        <row r="20">
          <cell r="A20" t="str">
            <v>basha_az</v>
          </cell>
          <cell r="B20" t="str">
            <v>Basha Library</v>
          </cell>
          <cell r="C20" t="str">
            <v>Maricopa</v>
          </cell>
          <cell r="D20" t="e">
            <v>#N/A</v>
          </cell>
        </row>
        <row r="21">
          <cell r="A21" t="str">
            <v>beaver_az</v>
          </cell>
          <cell r="B21" t="str">
            <v>Beaver Creek Public School Library</v>
          </cell>
          <cell r="C21" t="str">
            <v>Yavapai</v>
          </cell>
          <cell r="D21" t="e">
            <v>#N/A</v>
          </cell>
        </row>
        <row r="22">
          <cell r="A22" t="str">
            <v>azbenson</v>
          </cell>
          <cell r="B22" t="str">
            <v>Benson Public Library</v>
          </cell>
          <cell r="C22" t="str">
            <v>Cochise</v>
          </cell>
          <cell r="D22">
            <v>6821</v>
          </cell>
        </row>
        <row r="23">
          <cell r="A23" t="str">
            <v>azblackcyn</v>
          </cell>
          <cell r="B23" t="str">
            <v>Black Canyon City Community Library</v>
          </cell>
          <cell r="C23" t="str">
            <v>Yavapai</v>
          </cell>
          <cell r="D23" t="e">
            <v>#N/A</v>
          </cell>
        </row>
        <row r="24">
          <cell r="A24" t="str">
            <v>azbluepub</v>
          </cell>
          <cell r="B24" t="str">
            <v>Blue Public Library</v>
          </cell>
          <cell r="C24" t="str">
            <v>Greenlee</v>
          </cell>
          <cell r="D24" t="e">
            <v>#N/A</v>
          </cell>
        </row>
        <row r="25">
          <cell r="A25" t="str">
            <v>azbouse</v>
          </cell>
          <cell r="B25" t="str">
            <v>Bouse Public Library</v>
          </cell>
          <cell r="C25" t="str">
            <v>La Paz</v>
          </cell>
          <cell r="D25" t="e">
            <v>#N/A</v>
          </cell>
        </row>
        <row r="26">
          <cell r="A26" t="str">
            <v>buckeye_az</v>
          </cell>
          <cell r="B26" t="str">
            <v>Buckeye Public Library</v>
          </cell>
          <cell r="C26" t="str">
            <v>Maricopa</v>
          </cell>
          <cell r="D26" t="str">
            <v>N/A</v>
          </cell>
        </row>
        <row r="27">
          <cell r="A27" t="str">
            <v>azbullhead</v>
          </cell>
          <cell r="B27" t="str">
            <v>Bullhead City Branch Library</v>
          </cell>
          <cell r="C27" t="str">
            <v>Mohave</v>
          </cell>
          <cell r="D27" t="e">
            <v>#N/A</v>
          </cell>
        </row>
        <row r="28">
          <cell r="A28" t="str">
            <v>burtonbar_az</v>
          </cell>
          <cell r="B28" t="str">
            <v>Burton Barr Central Library</v>
          </cell>
          <cell r="C28" t="str">
            <v>Maricopa</v>
          </cell>
          <cell r="D28" t="e">
            <v>#N/A</v>
          </cell>
        </row>
        <row r="29">
          <cell r="A29" t="str">
            <v>azcampverde</v>
          </cell>
          <cell r="B29" t="str">
            <v>Camp Verde Community Library</v>
          </cell>
          <cell r="C29" t="str">
            <v>Yavapai</v>
          </cell>
          <cell r="D29">
            <v>3311</v>
          </cell>
        </row>
        <row r="30">
          <cell r="A30" t="str">
            <v>azcasagrande</v>
          </cell>
          <cell r="B30" t="str">
            <v>Casa Grande Public Library</v>
          </cell>
          <cell r="C30" t="str">
            <v>Pinal</v>
          </cell>
          <cell r="D30">
            <v>48762</v>
          </cell>
        </row>
        <row r="31">
          <cell r="A31" t="str">
            <v>azcaviglia</v>
          </cell>
          <cell r="B31" t="str">
            <v>Caviglia-Arivaca Branch Library</v>
          </cell>
          <cell r="C31" t="str">
            <v>Pima</v>
          </cell>
          <cell r="D31" t="e">
            <v>#N/A</v>
          </cell>
        </row>
        <row r="32">
          <cell r="A32" t="str">
            <v>azcentennial</v>
          </cell>
          <cell r="B32" t="str">
            <v>Centennial Public Library</v>
          </cell>
          <cell r="C32" t="str">
            <v>Yavapai</v>
          </cell>
          <cell r="D32" t="e">
            <v>#N/A</v>
          </cell>
        </row>
        <row r="33">
          <cell r="A33" t="str">
            <v>central</v>
          </cell>
          <cell r="B33" t="str">
            <v>Central Arizona College</v>
          </cell>
          <cell r="C33" t="str">
            <v>Pinal</v>
          </cell>
        </row>
        <row r="34">
          <cell r="A34" t="str">
            <v>century_az</v>
          </cell>
          <cell r="B34" t="str">
            <v>Century Library</v>
          </cell>
          <cell r="C34" t="str">
            <v>Maricopa</v>
          </cell>
          <cell r="D34" t="e">
            <v>#N/A</v>
          </cell>
        </row>
        <row r="35">
          <cell r="A35" t="str">
            <v>cesar_az</v>
          </cell>
          <cell r="B35" t="str">
            <v>Cesar Chavez Library</v>
          </cell>
          <cell r="C35" t="str">
            <v>Maricopa</v>
          </cell>
          <cell r="D35" t="e">
            <v>#N/A</v>
          </cell>
        </row>
        <row r="36">
          <cell r="A36" t="str">
            <v>chandler_informe</v>
          </cell>
          <cell r="B36" t="str">
            <v>Chandler Public Library</v>
          </cell>
          <cell r="C36" t="str">
            <v>Maricopa</v>
          </cell>
        </row>
        <row r="37">
          <cell r="A37" t="str">
            <v>chandler_main</v>
          </cell>
          <cell r="B37" t="str">
            <v xml:space="preserve">Chandler Public Library </v>
          </cell>
          <cell r="C37" t="str">
            <v>Maricopa</v>
          </cell>
          <cell r="D37">
            <v>309229</v>
          </cell>
        </row>
        <row r="38">
          <cell r="A38" t="str">
            <v>cgcc</v>
          </cell>
          <cell r="B38" t="str">
            <v>Chandler-Gilbert Community College</v>
          </cell>
          <cell r="C38" t="str">
            <v>Maricopa</v>
          </cell>
          <cell r="D38" t="e">
            <v>#N/A</v>
          </cell>
        </row>
        <row r="39">
          <cell r="A39" t="str">
            <v>azchinovalley</v>
          </cell>
          <cell r="B39" t="str">
            <v>Chino Valley Public Library</v>
          </cell>
          <cell r="C39" t="str">
            <v>Yavapai</v>
          </cell>
          <cell r="D39">
            <v>10528</v>
          </cell>
        </row>
        <row r="40">
          <cell r="A40" t="str">
            <v>azchloride</v>
          </cell>
          <cell r="B40" t="str">
            <v>Chloride Community Library</v>
          </cell>
          <cell r="C40" t="str">
            <v>Mohave</v>
          </cell>
          <cell r="D40" t="e">
            <v>#N/A</v>
          </cell>
        </row>
        <row r="41">
          <cell r="A41" t="str">
            <v>cholla_az</v>
          </cell>
          <cell r="B41" t="str">
            <v>Cholla Library</v>
          </cell>
          <cell r="C41" t="str">
            <v>Maricopa</v>
          </cell>
          <cell r="D41" t="e">
            <v>#N/A</v>
          </cell>
        </row>
        <row r="42">
          <cell r="A42" t="str">
            <v>azcibecu</v>
          </cell>
          <cell r="B42" t="str">
            <v>Cibecue Community Library</v>
          </cell>
          <cell r="C42" t="str">
            <v>Navajo</v>
          </cell>
          <cell r="D42" t="e">
            <v>#N/A</v>
          </cell>
        </row>
        <row r="43">
          <cell r="A43" t="str">
            <v>civic_az</v>
          </cell>
          <cell r="B43" t="str">
            <v>Civic Center Library</v>
          </cell>
          <cell r="C43" t="str">
            <v>Maricopa</v>
          </cell>
          <cell r="D43" t="e">
            <v>#N/A</v>
          </cell>
        </row>
        <row r="44">
          <cell r="A44" t="str">
            <v>azclarkdale</v>
          </cell>
          <cell r="B44" t="str">
            <v>Clark Memorial</v>
          </cell>
          <cell r="C44" t="str">
            <v>Yavapai</v>
          </cell>
          <cell r="D44">
            <v>534</v>
          </cell>
        </row>
        <row r="45">
          <cell r="A45" t="str">
            <v>azclaysprings</v>
          </cell>
          <cell r="B45" t="str">
            <v>Clay Springs Public Library</v>
          </cell>
          <cell r="C45" t="str">
            <v>Navajo</v>
          </cell>
          <cell r="D45" t="e">
            <v>#N/A</v>
          </cell>
        </row>
        <row r="46">
          <cell r="A46" t="str">
            <v>azclifton</v>
          </cell>
          <cell r="B46" t="str">
            <v>Clifton Public Library</v>
          </cell>
          <cell r="C46" t="str">
            <v>Greenlee</v>
          </cell>
          <cell r="D46">
            <v>503</v>
          </cell>
        </row>
        <row r="47">
          <cell r="A47" t="str">
            <v>azccldo</v>
          </cell>
          <cell r="B47" t="str">
            <v>Cochise County Library District</v>
          </cell>
          <cell r="C47" t="str">
            <v>Cochise</v>
          </cell>
          <cell r="D47">
            <v>1469</v>
          </cell>
        </row>
        <row r="48">
          <cell r="A48" t="str">
            <v>azcocopah</v>
          </cell>
          <cell r="B48" t="str">
            <v>Cocopah Tribal Library</v>
          </cell>
          <cell r="C48" t="str">
            <v>Yuma</v>
          </cell>
          <cell r="D48">
            <v>150</v>
          </cell>
        </row>
        <row r="49">
          <cell r="A49" t="str">
            <v>azlapazcs</v>
          </cell>
          <cell r="B49" t="str">
            <v>Colorado River Indian Tribes Library</v>
          </cell>
          <cell r="C49" t="str">
            <v>La Paz</v>
          </cell>
          <cell r="D49">
            <v>3352</v>
          </cell>
        </row>
        <row r="50">
          <cell r="A50" t="str">
            <v>azconcho</v>
          </cell>
          <cell r="B50" t="str">
            <v>Concho Public Library</v>
          </cell>
          <cell r="C50" t="str">
            <v>Apache</v>
          </cell>
          <cell r="D50" t="e">
            <v>#N/A</v>
          </cell>
        </row>
        <row r="51">
          <cell r="A51" t="str">
            <v>azcongress</v>
          </cell>
          <cell r="B51" t="str">
            <v>Congress Public Library</v>
          </cell>
          <cell r="C51" t="str">
            <v>Yavapai</v>
          </cell>
          <cell r="D51" t="e">
            <v>#N/A</v>
          </cell>
        </row>
        <row r="52">
          <cell r="A52" t="str">
            <v>azcollidge</v>
          </cell>
          <cell r="B52" t="str">
            <v>Coolidge Public Library</v>
          </cell>
          <cell r="C52" t="str">
            <v>Pinal</v>
          </cell>
          <cell r="D52">
            <v>9676</v>
          </cell>
        </row>
        <row r="53">
          <cell r="A53" t="str">
            <v>azbisbee</v>
          </cell>
          <cell r="B53" t="str">
            <v>Copper Queen Library</v>
          </cell>
          <cell r="C53" t="str">
            <v>Cochise</v>
          </cell>
          <cell r="D53">
            <v>7546</v>
          </cell>
        </row>
        <row r="54">
          <cell r="A54" t="str">
            <v>azcordeslakes</v>
          </cell>
          <cell r="B54" t="str">
            <v>Cordes Lakes Public Library</v>
          </cell>
          <cell r="C54" t="str">
            <v>Yavapai</v>
          </cell>
          <cell r="D54" t="e">
            <v>#N/A</v>
          </cell>
        </row>
        <row r="55">
          <cell r="A55" t="str">
            <v>azcottonwood</v>
          </cell>
          <cell r="B55" t="str">
            <v>Cottonwood Public Library</v>
          </cell>
          <cell r="C55" t="str">
            <v>Yavapai</v>
          </cell>
          <cell r="D55">
            <v>12610</v>
          </cell>
        </row>
        <row r="56">
          <cell r="A56" t="str">
            <v>azcrownking</v>
          </cell>
          <cell r="B56" t="str">
            <v>Crown King Public Library</v>
          </cell>
          <cell r="C56" t="str">
            <v>Yavapai</v>
          </cell>
          <cell r="D56" t="e">
            <v>#N/A</v>
          </cell>
        </row>
        <row r="57">
          <cell r="A57" t="str">
            <v>azdateland</v>
          </cell>
          <cell r="B57" t="str">
            <v>Dateland Branch Library</v>
          </cell>
          <cell r="C57" t="str">
            <v>Yuma</v>
          </cell>
          <cell r="D57" t="e">
            <v>#N/A</v>
          </cell>
        </row>
        <row r="58">
          <cell r="A58" t="str">
            <v>desertbroom_az</v>
          </cell>
          <cell r="B58" t="str">
            <v>Desert Broom Library</v>
          </cell>
          <cell r="C58" t="str">
            <v>Maricopa</v>
          </cell>
          <cell r="D58" t="e">
            <v>#N/A</v>
          </cell>
        </row>
        <row r="59">
          <cell r="A59" t="str">
            <v>desertfh_az</v>
          </cell>
          <cell r="B59" t="str">
            <v>Desert Foothills Branch Library</v>
          </cell>
          <cell r="C59" t="str">
            <v>Maricopa</v>
          </cell>
          <cell r="D59">
            <v>7004</v>
          </cell>
        </row>
        <row r="60">
          <cell r="A60" t="str">
            <v>desertsage_az</v>
          </cell>
          <cell r="B60" t="str">
            <v>Desert Sage Library</v>
          </cell>
          <cell r="C60" t="str">
            <v>Maricopa</v>
          </cell>
          <cell r="D60" t="e">
            <v>#N/A</v>
          </cell>
        </row>
        <row r="61">
          <cell r="A61" t="str">
            <v>dewey_az</v>
          </cell>
          <cell r="B61" t="str">
            <v>Dewey-Humboldt Town Library</v>
          </cell>
          <cell r="C61" t="str">
            <v>Yavapai</v>
          </cell>
          <cell r="D61" t="e">
            <v>#N/A</v>
          </cell>
        </row>
        <row r="62">
          <cell r="A62" t="str">
            <v>azdewhirst</v>
          </cell>
          <cell r="B62" t="str">
            <v>Dewhirst-Catalina Branch Library</v>
          </cell>
          <cell r="C62" t="str">
            <v>Pima</v>
          </cell>
          <cell r="D62" t="e">
            <v>#N/A</v>
          </cell>
        </row>
        <row r="63">
          <cell r="A63" t="str">
            <v>dine</v>
          </cell>
          <cell r="B63" t="str">
            <v>Dine College Library</v>
          </cell>
          <cell r="C63" t="str">
            <v>Apache</v>
          </cell>
          <cell r="D63" t="e">
            <v>#N/A</v>
          </cell>
        </row>
        <row r="64">
          <cell r="A64" t="str">
            <v>dobson_az</v>
          </cell>
          <cell r="B64" t="str">
            <v>Dobson Ranch Library</v>
          </cell>
          <cell r="C64" t="str">
            <v>Maricopa</v>
          </cell>
          <cell r="D64" t="e">
            <v>#N/A</v>
          </cell>
        </row>
        <row r="65">
          <cell r="A65" t="str">
            <v>azdolansprings</v>
          </cell>
          <cell r="B65" t="str">
            <v>Dolan Springs Library</v>
          </cell>
          <cell r="C65" t="str">
            <v>Mohave</v>
          </cell>
          <cell r="D65" t="e">
            <v>#N/A</v>
          </cell>
        </row>
        <row r="66">
          <cell r="A66" t="str">
            <v>azdouglas</v>
          </cell>
          <cell r="B66" t="str">
            <v>Douglas Public Library</v>
          </cell>
          <cell r="C66" t="str">
            <v>Cochise</v>
          </cell>
          <cell r="D66">
            <v>21526</v>
          </cell>
        </row>
        <row r="67">
          <cell r="A67" t="str">
            <v>azfernando</v>
          </cell>
          <cell r="B67" t="str">
            <v>Dr. Fernando Escalante Comm Library</v>
          </cell>
          <cell r="C67" t="str">
            <v>Pima</v>
          </cell>
          <cell r="D67" t="e">
            <v>#N/A</v>
          </cell>
        </row>
        <row r="68">
          <cell r="A68" t="str">
            <v>azduncan</v>
          </cell>
          <cell r="B68" t="str">
            <v>Duncan Public Library</v>
          </cell>
          <cell r="C68" t="str">
            <v>Greenlee</v>
          </cell>
          <cell r="D68">
            <v>1264</v>
          </cell>
        </row>
        <row r="69">
          <cell r="A69" t="str">
            <v>azdusenberry</v>
          </cell>
          <cell r="B69" t="str">
            <v>Dusenberry-River Branch Library</v>
          </cell>
          <cell r="C69" t="str">
            <v>Pima</v>
          </cell>
          <cell r="D69" t="e">
            <v>#N/A</v>
          </cell>
        </row>
        <row r="70">
          <cell r="A70" t="str">
            <v>azeflagstaff</v>
          </cell>
          <cell r="B70" t="str">
            <v>East Flagstaff Community Library</v>
          </cell>
          <cell r="C70" t="str">
            <v>Coconino</v>
          </cell>
          <cell r="D70" t="e">
            <v>#N/A</v>
          </cell>
        </row>
        <row r="71">
          <cell r="A71" t="str">
            <v>eac</v>
          </cell>
          <cell r="B71" t="str">
            <v>Eastern Arizona College</v>
          </cell>
          <cell r="C71" t="str">
            <v>Graham</v>
          </cell>
          <cell r="D71" t="e">
            <v>#N/A</v>
          </cell>
        </row>
        <row r="72">
          <cell r="A72" t="str">
            <v>azeckstrom</v>
          </cell>
          <cell r="B72" t="str">
            <v>Eckstrom-Columbus Branch Library</v>
          </cell>
          <cell r="C72" t="str">
            <v>Pima</v>
          </cell>
          <cell r="D72" t="e">
            <v>#N/A</v>
          </cell>
        </row>
        <row r="73">
          <cell r="A73" t="str">
            <v>edrobson_az</v>
          </cell>
          <cell r="B73" t="str">
            <v>Ed Robson Branch Library</v>
          </cell>
          <cell r="C73" t="str">
            <v>Maricopa</v>
          </cell>
          <cell r="D73" t="e">
            <v>#N/A</v>
          </cell>
        </row>
        <row r="74">
          <cell r="A74" t="str">
            <v>elmirage_az</v>
          </cell>
          <cell r="B74" t="str">
            <v>El Mirage Branch Library</v>
          </cell>
          <cell r="C74" t="str">
            <v>Maricopa</v>
          </cell>
          <cell r="D74" t="e">
            <v>#N/A</v>
          </cell>
        </row>
        <row r="75">
          <cell r="A75" t="str">
            <v>azelpueblo</v>
          </cell>
          <cell r="B75" t="str">
            <v>El Pueblo Branch Library</v>
          </cell>
          <cell r="C75" t="str">
            <v>Pima</v>
          </cell>
          <cell r="D75" t="e">
            <v>#N/A</v>
          </cell>
        </row>
        <row r="76">
          <cell r="A76" t="str">
            <v>azelrio</v>
          </cell>
          <cell r="B76" t="str">
            <v>El Rio Branch Library</v>
          </cell>
          <cell r="C76" t="str">
            <v>Pima</v>
          </cell>
          <cell r="D76" t="e">
            <v>#N/A</v>
          </cell>
        </row>
        <row r="77">
          <cell r="A77" t="str">
            <v>azelfrida</v>
          </cell>
          <cell r="B77" t="str">
            <v>Elfrida Library</v>
          </cell>
          <cell r="C77" t="str">
            <v>Cochise</v>
          </cell>
          <cell r="D77" t="e">
            <v>#N/A</v>
          </cell>
        </row>
        <row r="78">
          <cell r="A78" t="str">
            <v>azeloy</v>
          </cell>
          <cell r="B78" t="str">
            <v>Eloy Santa Cruz Library</v>
          </cell>
          <cell r="C78" t="str">
            <v>Pinal</v>
          </cell>
          <cell r="D78">
            <v>3457</v>
          </cell>
        </row>
        <row r="79">
          <cell r="A79" t="str">
            <v>azwilcox</v>
          </cell>
          <cell r="B79" t="str">
            <v>Elsie S. Hogan community Library</v>
          </cell>
          <cell r="C79" t="str">
            <v>Cochise</v>
          </cell>
          <cell r="D79">
            <v>6415</v>
          </cell>
        </row>
        <row r="80">
          <cell r="A80" t="str">
            <v>emcc</v>
          </cell>
          <cell r="B80" t="str">
            <v>Estrella Mountain Community College Library</v>
          </cell>
          <cell r="C80" t="str">
            <v>Maricopa</v>
          </cell>
          <cell r="D80" t="e">
            <v>#N/A</v>
          </cell>
        </row>
        <row r="81">
          <cell r="A81" t="str">
            <v>fairwaybr_az</v>
          </cell>
          <cell r="B81" t="str">
            <v>Fairway Branch Library</v>
          </cell>
          <cell r="C81" t="str">
            <v>Maricopa</v>
          </cell>
          <cell r="D81" t="e">
            <v>#N/A</v>
          </cell>
        </row>
        <row r="82">
          <cell r="A82" t="str">
            <v>azflagstaff</v>
          </cell>
          <cell r="B82" t="str">
            <v>Flagstaff City-Coconino County Public Library</v>
          </cell>
          <cell r="C82" t="str">
            <v>Coconino</v>
          </cell>
          <cell r="D82">
            <v>72247</v>
          </cell>
        </row>
        <row r="83">
          <cell r="A83" t="str">
            <v>azflorence</v>
          </cell>
          <cell r="B83" t="str">
            <v>Florence Community Library</v>
          </cell>
          <cell r="C83" t="str">
            <v>Pinal</v>
          </cell>
          <cell r="D83">
            <v>12585</v>
          </cell>
        </row>
        <row r="84">
          <cell r="A84" t="str">
            <v>azflowing</v>
          </cell>
          <cell r="B84" t="str">
            <v>Flowing Wells Branch Library</v>
          </cell>
          <cell r="C84" t="str">
            <v>Pima</v>
          </cell>
          <cell r="D84" t="e">
            <v>#N/A</v>
          </cell>
        </row>
        <row r="85">
          <cell r="A85" t="str">
            <v>foothills_az</v>
          </cell>
          <cell r="B85" t="str">
            <v>Foothills Branch Library</v>
          </cell>
          <cell r="C85" t="str">
            <v>Maricopa</v>
          </cell>
          <cell r="D85" t="e">
            <v>#N/A</v>
          </cell>
        </row>
        <row r="86">
          <cell r="A86" t="str">
            <v>azfoothills</v>
          </cell>
          <cell r="B86" t="str">
            <v>Foothills Branch Library</v>
          </cell>
          <cell r="C86" t="str">
            <v>Yuma</v>
          </cell>
          <cell r="D86" t="e">
            <v>#N/A</v>
          </cell>
        </row>
        <row r="87">
          <cell r="A87" t="str">
            <v>azforestlakes</v>
          </cell>
          <cell r="B87" t="str">
            <v>Forest Lakes Community Library</v>
          </cell>
          <cell r="C87" t="str">
            <v>Coconino</v>
          </cell>
          <cell r="D87" t="e">
            <v>#N/A</v>
          </cell>
        </row>
        <row r="88">
          <cell r="A88" t="str">
            <v>fountain_az</v>
          </cell>
          <cell r="B88" t="str">
            <v>Fountain Hills Branch Library</v>
          </cell>
          <cell r="C88" t="str">
            <v>Maricopa</v>
          </cell>
          <cell r="D88" t="e">
            <v>#N/A</v>
          </cell>
        </row>
        <row r="89">
          <cell r="A89" t="str">
            <v>azfredonia</v>
          </cell>
          <cell r="B89" t="str">
            <v>Fredonia Public Library</v>
          </cell>
          <cell r="C89" t="str">
            <v>Coconino</v>
          </cell>
          <cell r="D89">
            <v>1945</v>
          </cell>
        </row>
        <row r="90">
          <cell r="A90" t="str">
            <v>mcdowell_az</v>
          </cell>
          <cell r="B90" t="str">
            <v>Ft. McDowell Yavapai Nation Tribal Lib</v>
          </cell>
          <cell r="C90" t="str">
            <v>Maricopa</v>
          </cell>
          <cell r="D90">
            <v>829</v>
          </cell>
        </row>
        <row r="91">
          <cell r="A91" t="str">
            <v>gatewaycc</v>
          </cell>
          <cell r="B91" t="str">
            <v>Gateway Community College Library</v>
          </cell>
          <cell r="C91" t="str">
            <v>Maricopa</v>
          </cell>
          <cell r="D91" t="e">
            <v>#N/A</v>
          </cell>
        </row>
        <row r="92">
          <cell r="A92" t="str">
            <v>azgeasa</v>
          </cell>
          <cell r="B92" t="str">
            <v>Geasa-Marana Branch Library</v>
          </cell>
          <cell r="C92" t="str">
            <v>Pima</v>
          </cell>
          <cell r="D92" t="e">
            <v>#N/A</v>
          </cell>
        </row>
        <row r="93">
          <cell r="A93" t="str">
            <v>gilabend_az</v>
          </cell>
          <cell r="B93" t="str">
            <v>Gila Bend Branch Library</v>
          </cell>
          <cell r="C93" t="str">
            <v>Maricopa</v>
          </cell>
          <cell r="D93" t="e">
            <v>#N/A</v>
          </cell>
        </row>
        <row r="94">
          <cell r="A94" t="str">
            <v>gilacc</v>
          </cell>
          <cell r="B94" t="str">
            <v>Gila County Community College Library</v>
          </cell>
          <cell r="C94" t="str">
            <v>Gila</v>
          </cell>
          <cell r="D94" t="e">
            <v>#N/A</v>
          </cell>
        </row>
        <row r="95">
          <cell r="A95" t="str">
            <v>azgcldo</v>
          </cell>
          <cell r="B95" t="str">
            <v>Gila County Library District</v>
          </cell>
          <cell r="C95" t="str">
            <v>Gila</v>
          </cell>
          <cell r="D95">
            <v>72</v>
          </cell>
        </row>
        <row r="96">
          <cell r="A96" t="str">
            <v>gcc</v>
          </cell>
          <cell r="B96" t="str">
            <v>Glendale Community College Library</v>
          </cell>
          <cell r="C96" t="str">
            <v>Maricopa</v>
          </cell>
          <cell r="D96" t="e">
            <v>#N/A</v>
          </cell>
        </row>
        <row r="97">
          <cell r="A97" t="str">
            <v>glendale_main</v>
          </cell>
          <cell r="B97" t="str">
            <v xml:space="preserve">Glendale Public Library </v>
          </cell>
          <cell r="C97" t="str">
            <v>Maricopa</v>
          </cell>
          <cell r="D97">
            <v>102303</v>
          </cell>
        </row>
        <row r="98">
          <cell r="A98" t="str">
            <v>azglobe</v>
          </cell>
          <cell r="B98" t="str">
            <v>Globe Public Library</v>
          </cell>
          <cell r="C98" t="str">
            <v>Gila</v>
          </cell>
          <cell r="D98">
            <v>8295</v>
          </cell>
        </row>
        <row r="99">
          <cell r="A99" t="str">
            <v>aztopock</v>
          </cell>
          <cell r="B99" t="str">
            <v>Golden Shores/Topock Community Library</v>
          </cell>
          <cell r="C99" t="str">
            <v>Mohave</v>
          </cell>
          <cell r="D99" t="e">
            <v>#N/A</v>
          </cell>
        </row>
        <row r="100">
          <cell r="A100" t="str">
            <v>azkingman</v>
          </cell>
          <cell r="B100" t="str">
            <v>Golden Valley Community Library</v>
          </cell>
          <cell r="C100" t="str">
            <v>Mohave</v>
          </cell>
          <cell r="D100" t="e">
            <v>#N/A</v>
          </cell>
        </row>
        <row r="101">
          <cell r="A101" t="str">
            <v>goodyear_az</v>
          </cell>
          <cell r="B101" t="str">
            <v>Goodyear Branch Library</v>
          </cell>
          <cell r="C101" t="str">
            <v>Maricopa</v>
          </cell>
          <cell r="D101" t="e">
            <v>#N/A</v>
          </cell>
        </row>
        <row r="102">
          <cell r="A102" t="str">
            <v>azgcanyoncl</v>
          </cell>
          <cell r="B102" t="str">
            <v>Grand Canyon Community Library</v>
          </cell>
          <cell r="C102" t="str">
            <v>Coconino</v>
          </cell>
          <cell r="D102" t="e">
            <v>#N/A</v>
          </cell>
        </row>
        <row r="103">
          <cell r="A103" t="str">
            <v>azgreenl</v>
          </cell>
          <cell r="B103" t="str">
            <v>Greenlee County Library</v>
          </cell>
          <cell r="C103" t="str">
            <v>Greenlee</v>
          </cell>
          <cell r="D103" t="e">
            <v>#N/A</v>
          </cell>
        </row>
        <row r="104">
          <cell r="A104" t="str">
            <v>azgreer</v>
          </cell>
          <cell r="B104" t="str">
            <v>Greer Memorial Library</v>
          </cell>
          <cell r="C104" t="str">
            <v>Apache</v>
          </cell>
          <cell r="D104" t="e">
            <v>#N/A</v>
          </cell>
        </row>
        <row r="105">
          <cell r="A105" t="str">
            <v>guadalupe_az</v>
          </cell>
          <cell r="B105" t="str">
            <v>Guadalupe Branch Library</v>
          </cell>
          <cell r="C105" t="str">
            <v>Maricopa</v>
          </cell>
          <cell r="D105" t="e">
            <v>#N/A</v>
          </cell>
        </row>
        <row r="106">
          <cell r="A106" t="str">
            <v>hamilton_az</v>
          </cell>
          <cell r="B106" t="str">
            <v>Hamilton Library</v>
          </cell>
          <cell r="C106" t="str">
            <v>Maricopa</v>
          </cell>
          <cell r="D106" t="e">
            <v>#N/A</v>
          </cell>
        </row>
        <row r="107">
          <cell r="A107" t="str">
            <v>harmon_az</v>
          </cell>
          <cell r="B107" t="str">
            <v>Harmon Library</v>
          </cell>
          <cell r="C107" t="str">
            <v>Maricopa</v>
          </cell>
          <cell r="D107" t="e">
            <v>#N/A</v>
          </cell>
        </row>
        <row r="108">
          <cell r="A108" t="str">
            <v>azhayden</v>
          </cell>
          <cell r="B108" t="str">
            <v>Hayden Public</v>
          </cell>
          <cell r="C108" t="str">
            <v>Gila</v>
          </cell>
          <cell r="D108">
            <v>1518</v>
          </cell>
        </row>
        <row r="109">
          <cell r="A109" t="str">
            <v>azheritage</v>
          </cell>
          <cell r="B109" t="str">
            <v>Heritage Branch Library</v>
          </cell>
          <cell r="C109" t="str">
            <v>Yuma</v>
          </cell>
          <cell r="D109" t="e">
            <v>#N/A</v>
          </cell>
        </row>
        <row r="110">
          <cell r="A110" t="str">
            <v>azhimmel</v>
          </cell>
          <cell r="B110" t="str">
            <v>Himmel Park Branch Library</v>
          </cell>
          <cell r="C110" t="str">
            <v>Pima</v>
          </cell>
          <cell r="D110" t="e">
            <v>#N/A</v>
          </cell>
        </row>
        <row r="111">
          <cell r="A111" t="str">
            <v>azholbrook</v>
          </cell>
          <cell r="B111" t="str">
            <v>Holbrook Public Library</v>
          </cell>
          <cell r="C111" t="str">
            <v>Navajo</v>
          </cell>
          <cell r="D111">
            <v>2397</v>
          </cell>
        </row>
        <row r="112">
          <cell r="A112" t="str">
            <v>hollyhock_az</v>
          </cell>
          <cell r="B112" t="str">
            <v>Hollyhock Branch Library</v>
          </cell>
          <cell r="C112" t="str">
            <v>Maricopa</v>
          </cell>
          <cell r="D112" t="e">
            <v>#N/A</v>
          </cell>
        </row>
        <row r="113">
          <cell r="A113" t="str">
            <v>hopi</v>
          </cell>
          <cell r="B113" t="str">
            <v>Hopi Public Library</v>
          </cell>
          <cell r="C113" t="str">
            <v>Navajo</v>
          </cell>
          <cell r="D113">
            <v>1827</v>
          </cell>
        </row>
        <row r="114">
          <cell r="A114" t="str">
            <v>azhuachuca</v>
          </cell>
          <cell r="B114" t="str">
            <v>Huachuca City Public Library</v>
          </cell>
          <cell r="C114" t="str">
            <v>Cochise</v>
          </cell>
          <cell r="D114">
            <v>1694</v>
          </cell>
        </row>
        <row r="115">
          <cell r="A115" t="str">
            <v>irahayes_az</v>
          </cell>
          <cell r="B115" t="str">
            <v>Ira H. Hayes Memorial Library</v>
          </cell>
          <cell r="C115" t="str">
            <v>Pinal</v>
          </cell>
          <cell r="D115" t="str">
            <v>N/A</v>
          </cell>
        </row>
        <row r="116">
          <cell r="A116" t="str">
            <v>ironwood_az</v>
          </cell>
          <cell r="B116" t="str">
            <v>Ironwood Library</v>
          </cell>
          <cell r="C116" t="str">
            <v>Maricopa</v>
          </cell>
          <cell r="D116" t="e">
            <v>#N/A</v>
          </cell>
        </row>
        <row r="117">
          <cell r="A117" t="str">
            <v>azpinestrawb</v>
          </cell>
          <cell r="B117" t="str">
            <v>Isabelle Hunt Memorial Public Library</v>
          </cell>
          <cell r="C117" t="str">
            <v>Gila</v>
          </cell>
          <cell r="D117">
            <v>2991</v>
          </cell>
        </row>
        <row r="118">
          <cell r="A118" t="str">
            <v>azjerome</v>
          </cell>
          <cell r="B118" t="str">
            <v>Jerome Public</v>
          </cell>
          <cell r="C118" t="str">
            <v>Yavapai</v>
          </cell>
          <cell r="D118">
            <v>663</v>
          </cell>
        </row>
        <row r="119">
          <cell r="A119" t="str">
            <v>azbowie</v>
          </cell>
          <cell r="B119" t="str">
            <v>Jimmie Libhart Library</v>
          </cell>
          <cell r="C119" t="str">
            <v>Cochise</v>
          </cell>
          <cell r="D119" t="e">
            <v>#N/A</v>
          </cell>
        </row>
        <row r="120">
          <cell r="A120" t="str">
            <v>azvaldez</v>
          </cell>
          <cell r="B120" t="str">
            <v>Joel D. Valdez Main Library</v>
          </cell>
          <cell r="C120" t="str">
            <v>Pima</v>
          </cell>
          <cell r="D120" t="e">
            <v>#N/A</v>
          </cell>
        </row>
        <row r="121">
          <cell r="A121" t="str">
            <v>azjoyner</v>
          </cell>
          <cell r="B121" t="str">
            <v>Joyner-Green Valley Branch Library</v>
          </cell>
          <cell r="C121" t="str">
            <v>Pima</v>
          </cell>
          <cell r="D121" t="e">
            <v>#N/A</v>
          </cell>
        </row>
        <row r="122">
          <cell r="A122" t="str">
            <v>juniper_az</v>
          </cell>
          <cell r="B122" t="str">
            <v>Juniper Library</v>
          </cell>
          <cell r="C122" t="str">
            <v>Maricopa</v>
          </cell>
          <cell r="D122" t="e">
            <v>#N/A</v>
          </cell>
        </row>
        <row r="123">
          <cell r="A123" t="str">
            <v>azkaibabppl</v>
          </cell>
          <cell r="B123" t="str">
            <v>Kaibab Paiute Public Library</v>
          </cell>
          <cell r="C123" t="str">
            <v>Mohave</v>
          </cell>
          <cell r="D123" t="str">
            <v>N/A</v>
          </cell>
        </row>
        <row r="124">
          <cell r="A124" t="str">
            <v>azkayenta</v>
          </cell>
          <cell r="B124" t="str">
            <v>Kayenta Community Library</v>
          </cell>
          <cell r="C124" t="str">
            <v>Navajo</v>
          </cell>
          <cell r="D124" t="e">
            <v>#N/A</v>
          </cell>
        </row>
        <row r="125">
          <cell r="A125" t="str">
            <v>kearny_az</v>
          </cell>
          <cell r="B125" t="str">
            <v>Kearny Public Library</v>
          </cell>
          <cell r="C125" t="str">
            <v>Pinal</v>
          </cell>
          <cell r="D125">
            <v>1024</v>
          </cell>
        </row>
        <row r="126">
          <cell r="A126" t="str">
            <v>azvallevista</v>
          </cell>
          <cell r="B126" t="str">
            <v>Kingman Branch Library</v>
          </cell>
          <cell r="C126" t="str">
            <v>Mohave</v>
          </cell>
          <cell r="D126" t="e">
            <v>#N/A</v>
          </cell>
        </row>
        <row r="127">
          <cell r="A127" t="str">
            <v>azkirkbear</v>
          </cell>
          <cell r="B127" t="str">
            <v>Kirk-Bear Canyon Branch Library</v>
          </cell>
          <cell r="C127" t="str">
            <v>Pima</v>
          </cell>
          <cell r="D127" t="e">
            <v>#N/A</v>
          </cell>
        </row>
        <row r="128">
          <cell r="A128" t="str">
            <v>lapaz</v>
          </cell>
          <cell r="B128" t="str">
            <v>La Paz County Library Services</v>
          </cell>
          <cell r="C128" t="str">
            <v>La Paz</v>
          </cell>
          <cell r="D128">
            <v>3139</v>
          </cell>
        </row>
        <row r="129">
          <cell r="A129" t="str">
            <v>azmeadview</v>
          </cell>
          <cell r="B129" t="str">
            <v>Lake Havasu Branch Library</v>
          </cell>
          <cell r="C129" t="str">
            <v>Mohave</v>
          </cell>
          <cell r="D129" t="e">
            <v>#N/A</v>
          </cell>
        </row>
        <row r="130">
          <cell r="A130" t="str">
            <v>azpinetop</v>
          </cell>
          <cell r="B130" t="str">
            <v>Larson Memorial Public Library</v>
          </cell>
          <cell r="C130" t="str">
            <v>Navajo</v>
          </cell>
          <cell r="D130">
            <v>4423</v>
          </cell>
        </row>
        <row r="131">
          <cell r="A131" t="str">
            <v>litchfield_az</v>
          </cell>
          <cell r="B131" t="str">
            <v>Litchfield Park Branch Library</v>
          </cell>
          <cell r="C131" t="str">
            <v>Maricopa</v>
          </cell>
          <cell r="D131" t="e">
            <v>#N/A</v>
          </cell>
        </row>
        <row r="132">
          <cell r="A132" t="str">
            <v>azmammoth</v>
          </cell>
          <cell r="B132" t="str">
            <v>Mammoth Public Library</v>
          </cell>
          <cell r="C132" t="str">
            <v>Pinal</v>
          </cell>
          <cell r="D132">
            <v>1032</v>
          </cell>
        </row>
        <row r="133">
          <cell r="A133" t="str">
            <v>azmaricopacom</v>
          </cell>
          <cell r="B133" t="str">
            <v>Maricopa Community Library</v>
          </cell>
          <cell r="C133" t="str">
            <v>Pinal</v>
          </cell>
          <cell r="D133">
            <v>33183</v>
          </cell>
        </row>
        <row r="134">
          <cell r="A134" t="str">
            <v>mcccd</v>
          </cell>
          <cell r="B134" t="str">
            <v>Maricopa County Community College District</v>
          </cell>
          <cell r="C134" t="str">
            <v>Maricopa</v>
          </cell>
          <cell r="D134" t="e">
            <v>#N/A</v>
          </cell>
        </row>
        <row r="135">
          <cell r="A135" t="str">
            <v>maricopa_main</v>
          </cell>
          <cell r="B135" t="str">
            <v>Maricopa County Library District</v>
          </cell>
          <cell r="C135" t="str">
            <v>Maricopa</v>
          </cell>
          <cell r="D135">
            <v>145358</v>
          </cell>
        </row>
        <row r="136">
          <cell r="A136" t="str">
            <v>mcld2</v>
          </cell>
          <cell r="B136" t="str">
            <v>Maricopa County Library District GVRL 2</v>
          </cell>
          <cell r="C136" t="str">
            <v>Maricopa</v>
          </cell>
          <cell r="D136" t="e">
            <v>#N/A</v>
          </cell>
        </row>
        <row r="137">
          <cell r="A137" t="str">
            <v>mcld1</v>
          </cell>
          <cell r="B137" t="str">
            <v>Maricopa County Library District GVRL T</v>
          </cell>
          <cell r="C137" t="str">
            <v>Maricopa</v>
          </cell>
          <cell r="D137" t="e">
            <v>#N/A</v>
          </cell>
        </row>
        <row r="138">
          <cell r="A138" t="str">
            <v>azcooper</v>
          </cell>
          <cell r="B138" t="str">
            <v>Martha Cooper Branch Library</v>
          </cell>
          <cell r="C138" t="str">
            <v>Pima</v>
          </cell>
          <cell r="D138" t="e">
            <v>#N/A</v>
          </cell>
        </row>
        <row r="139">
          <cell r="A139" t="str">
            <v>azmayer</v>
          </cell>
          <cell r="B139" t="str">
            <v>Mayer Public Library</v>
          </cell>
          <cell r="C139" t="str">
            <v>Yavapai</v>
          </cell>
          <cell r="D139" t="e">
            <v>#N/A</v>
          </cell>
        </row>
        <row r="140">
          <cell r="A140" t="str">
            <v>mcnary_az</v>
          </cell>
          <cell r="B140" t="str">
            <v>McNary Community Library</v>
          </cell>
          <cell r="C140" t="str">
            <v>Navajo</v>
          </cell>
          <cell r="D140" t="e">
            <v>#N/A</v>
          </cell>
        </row>
        <row r="141">
          <cell r="A141" t="str">
            <v>azmohavevalley</v>
          </cell>
          <cell r="B141" t="str">
            <v>Meadview Community Library</v>
          </cell>
          <cell r="C141" t="str">
            <v>Mohave</v>
          </cell>
          <cell r="D141" t="e">
            <v>#N/A</v>
          </cell>
        </row>
        <row r="142">
          <cell r="A142" t="str">
            <v>mesacc</v>
          </cell>
          <cell r="B142" t="str">
            <v>Mesa Community College Library</v>
          </cell>
          <cell r="C142" t="str">
            <v>Maricopa</v>
          </cell>
          <cell r="D142" t="e">
            <v>#N/A</v>
          </cell>
        </row>
        <row r="143">
          <cell r="A143" t="str">
            <v>mesa_az</v>
          </cell>
          <cell r="B143" t="str">
            <v>Mesa Express Library</v>
          </cell>
          <cell r="C143" t="str">
            <v>Maricopa</v>
          </cell>
          <cell r="D143" t="e">
            <v>#N/A</v>
          </cell>
        </row>
        <row r="144">
          <cell r="A144" t="str">
            <v>mesa86532</v>
          </cell>
          <cell r="B144" t="str">
            <v>Mesa Public Library</v>
          </cell>
          <cell r="C144" t="str">
            <v>Maricopa</v>
          </cell>
          <cell r="D144">
            <v>147983</v>
          </cell>
        </row>
        <row r="145">
          <cell r="A145" t="str">
            <v>mesared_az</v>
          </cell>
          <cell r="B145" t="str">
            <v>Mesa Red Mountain Library</v>
          </cell>
          <cell r="C145" t="str">
            <v>Maricopa</v>
          </cell>
          <cell r="D145" t="e">
            <v>#N/A</v>
          </cell>
        </row>
        <row r="146">
          <cell r="A146" t="str">
            <v>mesquite_az</v>
          </cell>
          <cell r="B146" t="str">
            <v>Mesquite Library</v>
          </cell>
          <cell r="C146" t="str">
            <v>Maricopa</v>
          </cell>
          <cell r="D146" t="e">
            <v>#N/A</v>
          </cell>
        </row>
        <row r="147">
          <cell r="A147" t="str">
            <v>azmiami</v>
          </cell>
          <cell r="B147" t="str">
            <v>Miami Memorial Public Library</v>
          </cell>
          <cell r="C147" t="str">
            <v>Gila</v>
          </cell>
          <cell r="D147">
            <v>3750</v>
          </cell>
        </row>
        <row r="148">
          <cell r="A148" t="str">
            <v>azmillergolf</v>
          </cell>
          <cell r="B148" t="str">
            <v>Miller-Golf Links Branch Library</v>
          </cell>
          <cell r="C148" t="str">
            <v>Pima</v>
          </cell>
          <cell r="D148" t="e">
            <v>#N/A</v>
          </cell>
        </row>
        <row r="149">
          <cell r="A149" t="str">
            <v>azmission</v>
          </cell>
          <cell r="B149" t="str">
            <v>Mission Branch Library</v>
          </cell>
          <cell r="C149" t="str">
            <v>Pima</v>
          </cell>
          <cell r="D149" t="e">
            <v>#N/A</v>
          </cell>
        </row>
        <row r="150">
          <cell r="A150" t="str">
            <v>mccc</v>
          </cell>
          <cell r="B150" t="str">
            <v>Mohave County Community College</v>
          </cell>
          <cell r="C150" t="str">
            <v>Mohave</v>
          </cell>
          <cell r="D150" t="e">
            <v>#N/A</v>
          </cell>
        </row>
        <row r="151">
          <cell r="A151" t="str">
            <v>azmohave</v>
          </cell>
          <cell r="B151" t="str">
            <v>Mohave County Library District</v>
          </cell>
          <cell r="C151" t="str">
            <v>Mohave</v>
          </cell>
          <cell r="D151">
            <v>87143</v>
          </cell>
        </row>
        <row r="152">
          <cell r="A152" t="str">
            <v>azmorenci</v>
          </cell>
          <cell r="B152" t="str">
            <v>Morenci Community Library</v>
          </cell>
          <cell r="C152" t="str">
            <v>Greenlee</v>
          </cell>
          <cell r="D152">
            <v>2934</v>
          </cell>
        </row>
        <row r="153">
          <cell r="A153" t="str">
            <v>more78132</v>
          </cell>
          <cell r="B153" t="str">
            <v>Morenci Public Library</v>
          </cell>
          <cell r="C153" t="str">
            <v>Greenlee</v>
          </cell>
          <cell r="D153" t="e">
            <v>#N/A</v>
          </cell>
        </row>
        <row r="154">
          <cell r="A154" t="str">
            <v>azmurphy</v>
          </cell>
          <cell r="B154" t="str">
            <v>Murphy-Wilmot Branch Library</v>
          </cell>
          <cell r="C154" t="str">
            <v>Pima</v>
          </cell>
          <cell r="D154" t="e">
            <v>#N/A</v>
          </cell>
        </row>
        <row r="155">
          <cell r="A155" t="str">
            <v>morristown_az</v>
          </cell>
          <cell r="B155" t="str">
            <v>Morristown Library</v>
          </cell>
          <cell r="C155" t="str">
            <v>Maricopa</v>
          </cell>
          <cell r="D155" t="e">
            <v>#N/A</v>
          </cell>
        </row>
        <row r="156">
          <cell r="A156" t="str">
            <v>mustang_az</v>
          </cell>
          <cell r="B156" t="str">
            <v>Mustang Library</v>
          </cell>
          <cell r="C156" t="str">
            <v>Maricopa</v>
          </cell>
          <cell r="D156" t="e">
            <v>#N/A</v>
          </cell>
        </row>
        <row r="157">
          <cell r="A157" t="str">
            <v>azportal</v>
          </cell>
          <cell r="B157" t="str">
            <v>Myrtle Kraft Library</v>
          </cell>
          <cell r="C157" t="str">
            <v>Cochise</v>
          </cell>
          <cell r="D157" t="e">
            <v>#N/A</v>
          </cell>
        </row>
        <row r="158">
          <cell r="A158" t="str">
            <v>aznanini</v>
          </cell>
          <cell r="B158" t="str">
            <v>Nanini Branch Library</v>
          </cell>
          <cell r="C158" t="str">
            <v>Pima</v>
          </cell>
          <cell r="D158" t="e">
            <v>#N/A</v>
          </cell>
        </row>
        <row r="159">
          <cell r="A159" t="str">
            <v>azncldo</v>
          </cell>
          <cell r="B159" t="str">
            <v>Navajo County Library District</v>
          </cell>
          <cell r="C159" t="str">
            <v>Navajo</v>
          </cell>
          <cell r="D159">
            <v>2461</v>
          </cell>
        </row>
        <row r="160">
          <cell r="A160" t="str">
            <v>aznnls</v>
          </cell>
          <cell r="B160" t="str">
            <v>Navajo Nation Library System</v>
          </cell>
          <cell r="C160" t="str">
            <v>Apache</v>
          </cell>
          <cell r="D160">
            <v>19768</v>
          </cell>
        </row>
        <row r="161">
          <cell r="A161" t="str">
            <v>aznogales</v>
          </cell>
          <cell r="B161" t="str">
            <v>Nogales/Santa Cruz County Public Library</v>
          </cell>
          <cell r="C161" t="str">
            <v>Santa Cruz</v>
          </cell>
          <cell r="D161">
            <v>23601</v>
          </cell>
        </row>
        <row r="162">
          <cell r="A162" t="str">
            <v>northvalley_az</v>
          </cell>
          <cell r="B162" t="str">
            <v>North Valley Regional Library</v>
          </cell>
          <cell r="C162" t="str">
            <v>Maricopa</v>
          </cell>
          <cell r="D162" t="e">
            <v>#N/A</v>
          </cell>
        </row>
        <row r="163">
          <cell r="A163" t="str">
            <v>npc</v>
          </cell>
          <cell r="B163" t="str">
            <v>Northern Pioneer College</v>
          </cell>
          <cell r="C163" t="str">
            <v>Navajo</v>
          </cell>
          <cell r="D163" t="e">
            <v>#N/A</v>
          </cell>
        </row>
        <row r="164">
          <cell r="A164" t="str">
            <v>northwestreg_az</v>
          </cell>
          <cell r="B164" t="str">
            <v>Northwest Regional Library</v>
          </cell>
          <cell r="C164" t="str">
            <v>Maricopa</v>
          </cell>
          <cell r="D164" t="e">
            <v>#N/A</v>
          </cell>
        </row>
        <row r="165">
          <cell r="A165" t="str">
            <v>ocotillo_az</v>
          </cell>
          <cell r="B165" t="str">
            <v>Ocotillo Library</v>
          </cell>
          <cell r="C165" t="str">
            <v>Maricopa</v>
          </cell>
          <cell r="D165" t="e">
            <v>#N/A</v>
          </cell>
        </row>
        <row r="166">
          <cell r="A166" t="str">
            <v>azoracle</v>
          </cell>
          <cell r="B166" t="str">
            <v>Oracle Public Library</v>
          </cell>
          <cell r="C166" t="str">
            <v>Pinal</v>
          </cell>
          <cell r="D166" t="e">
            <v>#N/A</v>
          </cell>
        </row>
        <row r="167">
          <cell r="A167" t="str">
            <v>azorovalley</v>
          </cell>
          <cell r="B167" t="str">
            <v>Oro Valley Public Library</v>
          </cell>
          <cell r="C167" t="str">
            <v>Pinal</v>
          </cell>
          <cell r="D167" t="e">
            <v>#N/A</v>
          </cell>
        </row>
        <row r="168">
          <cell r="A168" t="str">
            <v>azpage</v>
          </cell>
          <cell r="B168" t="str">
            <v>Page Public Library</v>
          </cell>
          <cell r="C168" t="str">
            <v>Coconino</v>
          </cell>
          <cell r="D168" t="str">
            <v>N/A</v>
          </cell>
        </row>
        <row r="169">
          <cell r="A169" t="str">
            <v>paloverde_az</v>
          </cell>
          <cell r="B169" t="str">
            <v>Palo Verde Library</v>
          </cell>
          <cell r="C169" t="str">
            <v>Maricopa</v>
          </cell>
          <cell r="D169" t="e">
            <v>#N/A</v>
          </cell>
        </row>
        <row r="170">
          <cell r="A170" t="str">
            <v>palomino_az</v>
          </cell>
          <cell r="B170" t="str">
            <v>Palomino Library</v>
          </cell>
          <cell r="C170" t="str">
            <v>Maricopa</v>
          </cell>
          <cell r="D170" t="e">
            <v>#N/A</v>
          </cell>
        </row>
        <row r="171">
          <cell r="A171" t="str">
            <v>pvcc</v>
          </cell>
          <cell r="B171" t="str">
            <v>Paradise Valley Community College</v>
          </cell>
          <cell r="C171" t="str">
            <v>Maricopa</v>
          </cell>
          <cell r="D171" t="e">
            <v>#N/A</v>
          </cell>
        </row>
        <row r="172">
          <cell r="A172" t="str">
            <v>azparker</v>
          </cell>
          <cell r="B172" t="str">
            <v>Parker Public Library</v>
          </cell>
          <cell r="C172" t="str">
            <v>La Paz</v>
          </cell>
          <cell r="D172">
            <v>10834</v>
          </cell>
        </row>
        <row r="173">
          <cell r="A173" t="str">
            <v>azpatagonia</v>
          </cell>
          <cell r="B173" t="str">
            <v>Patagonia Public Library</v>
          </cell>
          <cell r="C173" t="str">
            <v>Santa Cruz</v>
          </cell>
          <cell r="D173">
            <v>811</v>
          </cell>
        </row>
        <row r="174">
          <cell r="A174" t="str">
            <v>azpaulden</v>
          </cell>
          <cell r="B174" t="str">
            <v>Paulden</v>
          </cell>
          <cell r="C174" t="str">
            <v>Yavapai</v>
          </cell>
        </row>
        <row r="175">
          <cell r="A175" t="str">
            <v>azpayson</v>
          </cell>
          <cell r="B175" t="str">
            <v>Payson Public Library</v>
          </cell>
          <cell r="C175" t="str">
            <v>Gila</v>
          </cell>
          <cell r="D175">
            <v>13597</v>
          </cell>
        </row>
        <row r="176">
          <cell r="A176" t="str">
            <v>peor29132</v>
          </cell>
          <cell r="B176" t="str">
            <v>Peoria Public Library</v>
          </cell>
          <cell r="C176" t="str">
            <v>Maricopa</v>
          </cell>
          <cell r="D176">
            <v>109952</v>
          </cell>
        </row>
        <row r="177">
          <cell r="A177" t="str">
            <v>peor29132s</v>
          </cell>
          <cell r="B177" t="str">
            <v>Peoria Public Library</v>
          </cell>
          <cell r="C177" t="str">
            <v>Maricopa</v>
          </cell>
          <cell r="D177" t="e">
            <v>#N/A</v>
          </cell>
        </row>
        <row r="178">
          <cell r="A178" t="str">
            <v>perrybranch_az</v>
          </cell>
          <cell r="B178" t="str">
            <v>Perry Branch Library</v>
          </cell>
          <cell r="C178" t="str">
            <v>Maricopa</v>
          </cell>
          <cell r="D178" t="e">
            <v>#N/A</v>
          </cell>
        </row>
        <row r="179">
          <cell r="A179" t="str">
            <v>phxcol</v>
          </cell>
          <cell r="B179" t="str">
            <v>Phoenix College Community Library</v>
          </cell>
          <cell r="C179" t="str">
            <v>Maricopa</v>
          </cell>
          <cell r="D179" t="e">
            <v>#N/A</v>
          </cell>
        </row>
        <row r="180">
          <cell r="A180" t="str">
            <v>phx_main</v>
          </cell>
          <cell r="B180" t="str">
            <v>Phoenix Public Library</v>
          </cell>
          <cell r="C180" t="str">
            <v>Maricopa</v>
          </cell>
          <cell r="D180">
            <v>943450</v>
          </cell>
        </row>
        <row r="181">
          <cell r="A181" t="str">
            <v>phoenixpl</v>
          </cell>
          <cell r="B181" t="str">
            <v>Phoenix Public Library</v>
          </cell>
          <cell r="C181" t="str">
            <v>Maricopa</v>
          </cell>
          <cell r="D181" t="e">
            <v>#N/A</v>
          </cell>
        </row>
        <row r="182">
          <cell r="A182" t="str">
            <v>phx_informe</v>
          </cell>
          <cell r="B182" t="str">
            <v>Phoenix Public Library</v>
          </cell>
          <cell r="C182" t="str">
            <v>Maricopa</v>
          </cell>
          <cell r="D182" t="e">
            <v>#N/A</v>
          </cell>
        </row>
        <row r="183">
          <cell r="A183" t="str">
            <v>pcc</v>
          </cell>
          <cell r="B183" t="str">
            <v>Pima County Community College</v>
          </cell>
          <cell r="C183" t="str">
            <v>Pima</v>
          </cell>
          <cell r="D183" t="e">
            <v>#N/A</v>
          </cell>
        </row>
        <row r="184">
          <cell r="A184" t="str">
            <v>azpcld</v>
          </cell>
          <cell r="B184" t="str">
            <v>Pima County Public Library</v>
          </cell>
          <cell r="C184" t="str">
            <v>Pima</v>
          </cell>
          <cell r="D184">
            <v>405419</v>
          </cell>
        </row>
        <row r="185">
          <cell r="A185" t="str">
            <v>azpima</v>
          </cell>
          <cell r="B185" t="str">
            <v>Pima Public Library</v>
          </cell>
          <cell r="C185" t="str">
            <v>Graham</v>
          </cell>
          <cell r="D185">
            <v>1701</v>
          </cell>
        </row>
        <row r="186">
          <cell r="A186" t="str">
            <v>pinal_az</v>
          </cell>
          <cell r="B186" t="str">
            <v>Pinal County Library District</v>
          </cell>
          <cell r="C186" t="str">
            <v>Pinal</v>
          </cell>
          <cell r="D186">
            <v>8901</v>
          </cell>
        </row>
        <row r="187">
          <cell r="A187" t="str">
            <v>pinedale</v>
          </cell>
          <cell r="B187" t="str">
            <v>Pinedale Public Library</v>
          </cell>
          <cell r="C187" t="str">
            <v>Navajo</v>
          </cell>
          <cell r="D187" t="e">
            <v>#N/A</v>
          </cell>
        </row>
        <row r="188">
          <cell r="A188" t="str">
            <v>pinetop</v>
          </cell>
          <cell r="B188" t="str">
            <v>Pinetop Lakeside Library</v>
          </cell>
          <cell r="C188" t="str">
            <v>Navajo</v>
          </cell>
          <cell r="D188" t="e">
            <v>#N/A</v>
          </cell>
        </row>
        <row r="189">
          <cell r="A189" t="str">
            <v>prescott_az</v>
          </cell>
          <cell r="B189" t="str">
            <v>Prescott Gateway Branch Library</v>
          </cell>
          <cell r="C189" t="str">
            <v>Yavapai</v>
          </cell>
          <cell r="D189" t="e">
            <v>#N/A</v>
          </cell>
        </row>
        <row r="190">
          <cell r="A190" t="str">
            <v>azprescott</v>
          </cell>
          <cell r="B190" t="str">
            <v>Prescott Public Library</v>
          </cell>
          <cell r="C190" t="str">
            <v>Yavapai</v>
          </cell>
          <cell r="D190">
            <v>29416</v>
          </cell>
        </row>
        <row r="191">
          <cell r="A191" t="str">
            <v>azprescottval</v>
          </cell>
          <cell r="B191" t="str">
            <v>Prescott Valley Public Library</v>
          </cell>
          <cell r="C191" t="str">
            <v>Yavapai</v>
          </cell>
          <cell r="D191">
            <v>22616</v>
          </cell>
        </row>
        <row r="192">
          <cell r="A192" t="str">
            <v>azcoriver</v>
          </cell>
          <cell r="B192" t="str">
            <v>Quartzsite Public Library</v>
          </cell>
          <cell r="C192" t="str">
            <v>La Paz</v>
          </cell>
          <cell r="D192">
            <v>5873</v>
          </cell>
        </row>
        <row r="193">
          <cell r="A193" t="str">
            <v>queencreek_az</v>
          </cell>
          <cell r="B193" t="str">
            <v>Queen Creek Branch Library</v>
          </cell>
          <cell r="C193" t="str">
            <v>Maricopa</v>
          </cell>
          <cell r="D193" t="e">
            <v>#N/A</v>
          </cell>
        </row>
        <row r="194">
          <cell r="A194" t="str">
            <v>azquincie</v>
          </cell>
          <cell r="B194" t="str">
            <v>Quincie Douglas Branch Library</v>
          </cell>
          <cell r="C194" t="str">
            <v>Pima</v>
          </cell>
          <cell r="D194" t="e">
            <v>#N/A</v>
          </cell>
        </row>
        <row r="195">
          <cell r="A195" t="str">
            <v>azheber</v>
          </cell>
          <cell r="B195" t="str">
            <v>Rim Community Library</v>
          </cell>
          <cell r="C195" t="str">
            <v>Navajo</v>
          </cell>
          <cell r="D195" t="e">
            <v>#N/A</v>
          </cell>
        </row>
        <row r="196">
          <cell r="A196" t="str">
            <v>azriorico</v>
          </cell>
          <cell r="B196" t="str">
            <v>Rio RIco Library</v>
          </cell>
          <cell r="C196" t="str">
            <v>Santa Cruz</v>
          </cell>
          <cell r="D196" t="e">
            <v>#N/A</v>
          </cell>
        </row>
        <row r="197">
          <cell r="A197" t="str">
            <v>rio</v>
          </cell>
          <cell r="B197" t="str">
            <v>Rio Salado Community College</v>
          </cell>
          <cell r="C197" t="str">
            <v>Maricopa</v>
          </cell>
          <cell r="D197" t="e">
            <v>#N/A</v>
          </cell>
        </row>
        <row r="198">
          <cell r="A198" t="str">
            <v>azroll</v>
          </cell>
          <cell r="B198" t="str">
            <v>Roll Branch Library</v>
          </cell>
          <cell r="C198" t="str">
            <v>Yuma</v>
          </cell>
          <cell r="D198" t="e">
            <v>#N/A</v>
          </cell>
        </row>
        <row r="199">
          <cell r="A199" t="str">
            <v>azsprngr</v>
          </cell>
          <cell r="B199" t="str">
            <v>Round Valley Public Library</v>
          </cell>
          <cell r="C199" t="str">
            <v>Apache</v>
          </cell>
          <cell r="D199" t="e">
            <v>#N/A</v>
          </cell>
        </row>
        <row r="200">
          <cell r="A200" t="str">
            <v>azsaffordgcl</v>
          </cell>
          <cell r="B200" t="str">
            <v>Safford City - Graham County Library</v>
          </cell>
          <cell r="C200" t="str">
            <v>Graham</v>
          </cell>
          <cell r="D200">
            <v>11980</v>
          </cell>
        </row>
        <row r="201">
          <cell r="A201" t="str">
            <v>saguaro_az</v>
          </cell>
          <cell r="B201" t="str">
            <v>Saguaro Library</v>
          </cell>
          <cell r="C201" t="str">
            <v>Maricopa</v>
          </cell>
          <cell r="D201" t="e">
            <v>#N/A</v>
          </cell>
        </row>
        <row r="202">
          <cell r="A202" t="str">
            <v>azsahuarita</v>
          </cell>
          <cell r="B202" t="str">
            <v>Sahuarita Branch Library</v>
          </cell>
          <cell r="C202" t="str">
            <v>Pima</v>
          </cell>
          <cell r="D202" t="e">
            <v>#N/A</v>
          </cell>
        </row>
        <row r="203">
          <cell r="A203" t="str">
            <v>azsalazarajo</v>
          </cell>
          <cell r="B203" t="str">
            <v>Salazar-Ajo Branch Library</v>
          </cell>
          <cell r="C203" t="str">
            <v>Pima</v>
          </cell>
          <cell r="D203" t="e">
            <v>#N/A</v>
          </cell>
        </row>
        <row r="204">
          <cell r="A204" t="str">
            <v>saltriver_az</v>
          </cell>
          <cell r="B204" t="str">
            <v>Salt River Tribal Library</v>
          </cell>
          <cell r="C204" t="str">
            <v>Maricopa</v>
          </cell>
          <cell r="D204" t="str">
            <v>N/A</v>
          </cell>
        </row>
        <row r="205">
          <cell r="A205" t="str">
            <v>samgarcia_az</v>
          </cell>
          <cell r="B205" t="str">
            <v>Sam Garcia Western Avenue Library</v>
          </cell>
          <cell r="C205" t="str">
            <v>Maricopa</v>
          </cell>
          <cell r="D205" t="e">
            <v>#N/A</v>
          </cell>
        </row>
        <row r="206">
          <cell r="A206" t="str">
            <v>azsamlena</v>
          </cell>
          <cell r="B206" t="str">
            <v>Sam Lena - South Tucson Branch Library</v>
          </cell>
          <cell r="C206" t="str">
            <v>Pima</v>
          </cell>
          <cell r="D206" t="e">
            <v>#N/A</v>
          </cell>
        </row>
        <row r="207">
          <cell r="A207" t="str">
            <v>azsancarlos</v>
          </cell>
          <cell r="B207" t="str">
            <v>San Carlos Public Library</v>
          </cell>
          <cell r="C207" t="str">
            <v>Gila</v>
          </cell>
          <cell r="D207">
            <v>5625</v>
          </cell>
        </row>
        <row r="208">
          <cell r="A208" t="str">
            <v>sanlucy_az</v>
          </cell>
          <cell r="B208" t="str">
            <v>San Lucy Library</v>
          </cell>
          <cell r="C208" t="str">
            <v>Maricopa</v>
          </cell>
          <cell r="D208" t="str">
            <v>N/A</v>
          </cell>
        </row>
        <row r="209">
          <cell r="A209" t="str">
            <v>azsanluis</v>
          </cell>
          <cell r="B209" t="str">
            <v>San Luis Branch Library</v>
          </cell>
          <cell r="C209" t="str">
            <v>Yuma</v>
          </cell>
          <cell r="D209" t="e">
            <v>#N/A</v>
          </cell>
        </row>
        <row r="210">
          <cell r="A210" t="str">
            <v>azsanmanuel</v>
          </cell>
          <cell r="B210" t="str">
            <v>San Manuel Public Library</v>
          </cell>
          <cell r="C210" t="str">
            <v>Pinal</v>
          </cell>
          <cell r="D210" t="e">
            <v>#N/A</v>
          </cell>
        </row>
        <row r="211">
          <cell r="A211" t="str">
            <v>aztucson</v>
          </cell>
          <cell r="B211" t="str">
            <v>San Xavier Library Center</v>
          </cell>
          <cell r="C211" t="str">
            <v>Pima</v>
          </cell>
          <cell r="D211">
            <v>360</v>
          </cell>
        </row>
        <row r="212">
          <cell r="A212" t="str">
            <v>azsanders</v>
          </cell>
          <cell r="B212" t="str">
            <v>Sanders Public Library</v>
          </cell>
          <cell r="C212" t="str">
            <v>Apache</v>
          </cell>
          <cell r="D212" t="e">
            <v>#N/A</v>
          </cell>
        </row>
        <row r="213">
          <cell r="A213" t="str">
            <v>azsantarosa</v>
          </cell>
          <cell r="B213" t="str">
            <v>Santa Rosa Branch Library</v>
          </cell>
          <cell r="C213" t="str">
            <v>Pima</v>
          </cell>
          <cell r="D213" t="e">
            <v>#N/A</v>
          </cell>
        </row>
        <row r="214">
          <cell r="A214" t="str">
            <v>scc</v>
          </cell>
          <cell r="B214" t="str">
            <v>Scottsdale Community College</v>
          </cell>
          <cell r="C214" t="str">
            <v>Maricopa</v>
          </cell>
          <cell r="D214" t="e">
            <v>#N/A</v>
          </cell>
        </row>
        <row r="215">
          <cell r="A215" t="str">
            <v>scottsdale_hq</v>
          </cell>
          <cell r="B215" t="str">
            <v>Scottsdale Public Library</v>
          </cell>
          <cell r="C215" t="str">
            <v>Maricopa</v>
          </cell>
          <cell r="D215">
            <v>174482</v>
          </cell>
        </row>
        <row r="216">
          <cell r="A216" t="str">
            <v>azsedona</v>
          </cell>
          <cell r="B216" t="str">
            <v>Sedona Public Library</v>
          </cell>
          <cell r="C216" t="str">
            <v>Yavapai</v>
          </cell>
          <cell r="D216">
            <v>11000</v>
          </cell>
        </row>
        <row r="217">
          <cell r="A217" t="str">
            <v>azseligman</v>
          </cell>
          <cell r="B217" t="str">
            <v>Seligman Public Library</v>
          </cell>
          <cell r="C217" t="str">
            <v>Yavapai</v>
          </cell>
          <cell r="D217" t="e">
            <v>#N/A</v>
          </cell>
        </row>
        <row r="218">
          <cell r="A218" t="str">
            <v>azshowlow</v>
          </cell>
          <cell r="B218" t="str">
            <v>Show Low Public Library</v>
          </cell>
          <cell r="C218" t="str">
            <v>Navajo</v>
          </cell>
          <cell r="D218">
            <v>8021</v>
          </cell>
        </row>
        <row r="219">
          <cell r="A219" t="str">
            <v>azsierrav</v>
          </cell>
          <cell r="B219" t="str">
            <v>Sierra Vista Public Library</v>
          </cell>
          <cell r="C219" t="str">
            <v>Cochise</v>
          </cell>
          <cell r="D219">
            <v>32811</v>
          </cell>
        </row>
        <row r="220">
          <cell r="A220" t="str">
            <v>azsnowflake</v>
          </cell>
          <cell r="B220" t="str">
            <v>Snowflake-Taylor Public Library</v>
          </cell>
          <cell r="C220" t="str">
            <v>Navajo</v>
          </cell>
          <cell r="D220">
            <v>6435</v>
          </cell>
        </row>
        <row r="221">
          <cell r="A221" t="str">
            <v>azsomerton</v>
          </cell>
          <cell r="B221" t="str">
            <v>Somerton Branch Library</v>
          </cell>
          <cell r="C221" t="str">
            <v>Yuma</v>
          </cell>
          <cell r="D221" t="e">
            <v>#N/A</v>
          </cell>
        </row>
        <row r="222">
          <cell r="A222" t="str">
            <v>azsonoita</v>
          </cell>
          <cell r="B222" t="str">
            <v>Sonoita Community Library</v>
          </cell>
          <cell r="C222" t="str">
            <v>Santa Cruz</v>
          </cell>
          <cell r="D222" t="e">
            <v>#N/A</v>
          </cell>
        </row>
        <row r="223">
          <cell r="A223" t="str">
            <v>azoatman</v>
          </cell>
          <cell r="B223" t="str">
            <v>South Mohave Valley Community Library</v>
          </cell>
          <cell r="C223" t="str">
            <v>Mohave</v>
          </cell>
          <cell r="D223" t="e">
            <v>#N/A</v>
          </cell>
        </row>
        <row r="224">
          <cell r="A224" t="str">
            <v>smcc</v>
          </cell>
          <cell r="B224" t="str">
            <v>South Mountain Community College</v>
          </cell>
          <cell r="C224" t="str">
            <v>Maricopa</v>
          </cell>
          <cell r="D224" t="e">
            <v>#N/A</v>
          </cell>
        </row>
        <row r="225">
          <cell r="A225" t="str">
            <v>smoutain_az</v>
          </cell>
          <cell r="B225" t="str">
            <v>South Mountain Community Library</v>
          </cell>
          <cell r="C225" t="str">
            <v>Maricopa</v>
          </cell>
          <cell r="D225" t="e">
            <v>#N/A</v>
          </cell>
        </row>
        <row r="226">
          <cell r="A226" t="str">
            <v>sregional_az</v>
          </cell>
          <cell r="B226" t="str">
            <v>Southeast Regional Library</v>
          </cell>
          <cell r="C226" t="str">
            <v>Maricopa</v>
          </cell>
          <cell r="D226" t="e">
            <v>#N/A</v>
          </cell>
        </row>
        <row r="227">
          <cell r="A227" t="str">
            <v>azsouthwest</v>
          </cell>
          <cell r="B227" t="str">
            <v>Southwest Branch Library</v>
          </cell>
          <cell r="C227" t="str">
            <v>Pima</v>
          </cell>
          <cell r="D227" t="e">
            <v>#N/A</v>
          </cell>
        </row>
        <row r="228">
          <cell r="A228" t="str">
            <v>azstjohns</v>
          </cell>
          <cell r="B228" t="str">
            <v>St. Johns Public Library</v>
          </cell>
          <cell r="C228" t="str">
            <v>Apache</v>
          </cell>
          <cell r="D228" t="e">
            <v>#N/A</v>
          </cell>
        </row>
        <row r="229">
          <cell r="A229" t="str">
            <v>suncity_az</v>
          </cell>
          <cell r="B229" t="str">
            <v>Sun City Branch Library</v>
          </cell>
          <cell r="C229" t="str">
            <v>Maricopa</v>
          </cell>
          <cell r="D229" t="e">
            <v>#N/A</v>
          </cell>
        </row>
        <row r="230">
          <cell r="A230" t="str">
            <v>sunrise_az</v>
          </cell>
          <cell r="B230" t="str">
            <v>Sunrise Mountain Branch Library</v>
          </cell>
          <cell r="C230" t="str">
            <v>Maricopa</v>
          </cell>
          <cell r="D230" t="e">
            <v>#N/A</v>
          </cell>
        </row>
        <row r="231">
          <cell r="A231" t="str">
            <v>sunset_az</v>
          </cell>
          <cell r="B231" t="str">
            <v>Sunset Library</v>
          </cell>
          <cell r="C231" t="str">
            <v>Maricopa</v>
          </cell>
          <cell r="D231" t="e">
            <v>#N/A</v>
          </cell>
        </row>
        <row r="232">
          <cell r="A232" t="str">
            <v>azsunsites</v>
          </cell>
          <cell r="B232" t="str">
            <v>Sunsites Community Library</v>
          </cell>
          <cell r="C232" t="str">
            <v>Cochise</v>
          </cell>
          <cell r="D232" t="e">
            <v>#N/A</v>
          </cell>
        </row>
        <row r="233">
          <cell r="A233" t="str">
            <v>azsuperior</v>
          </cell>
          <cell r="B233" t="str">
            <v>Superior Public Library</v>
          </cell>
          <cell r="C233" t="str">
            <v>Pinal</v>
          </cell>
          <cell r="D233">
            <v>2616</v>
          </cell>
        </row>
        <row r="234">
          <cell r="A234" t="str">
            <v>tempe_main</v>
          </cell>
          <cell r="B234" t="str">
            <v>Tempe Public Library</v>
          </cell>
          <cell r="C234" t="str">
            <v>Maricopa</v>
          </cell>
          <cell r="D234">
            <v>140708</v>
          </cell>
        </row>
        <row r="235">
          <cell r="A235" t="str">
            <v>tempe_az</v>
          </cell>
          <cell r="B235" t="str">
            <v>Tempe Public Library</v>
          </cell>
          <cell r="C235" t="str">
            <v>Maricopa</v>
          </cell>
        </row>
        <row r="236">
          <cell r="A236" t="str">
            <v>azpeachsprings</v>
          </cell>
          <cell r="B236" t="str">
            <v>The Edward McElwain Memorial Lib</v>
          </cell>
          <cell r="C236" t="str">
            <v>Mohave</v>
          </cell>
          <cell r="D236" t="str">
            <v>N/A</v>
          </cell>
        </row>
        <row r="237">
          <cell r="A237" t="str">
            <v>toll30426</v>
          </cell>
          <cell r="B237" t="str">
            <v>Tolleson Public Library</v>
          </cell>
          <cell r="C237" t="str">
            <v>Maricopa</v>
          </cell>
          <cell r="D237">
            <v>4415</v>
          </cell>
        </row>
        <row r="238">
          <cell r="A238" t="str">
            <v>aztombstone</v>
          </cell>
          <cell r="B238" t="str">
            <v>Tombstone City Library</v>
          </cell>
          <cell r="C238" t="str">
            <v>Cochise</v>
          </cell>
          <cell r="D238">
            <v>1184</v>
          </cell>
        </row>
        <row r="239">
          <cell r="A239" t="str">
            <v>aztontobasin</v>
          </cell>
          <cell r="B239" t="str">
            <v>Tonto Basin Public</v>
          </cell>
          <cell r="C239" t="str">
            <v>Gila</v>
          </cell>
          <cell r="D239">
            <v>2341</v>
          </cell>
        </row>
        <row r="240">
          <cell r="A240" t="str">
            <v>aztubacity</v>
          </cell>
          <cell r="B240" t="str">
            <v>Tuba City Public Library</v>
          </cell>
          <cell r="C240" t="str">
            <v>Coconino</v>
          </cell>
          <cell r="D240" t="e">
            <v>#N/A</v>
          </cell>
        </row>
        <row r="241">
          <cell r="A241" t="str">
            <v>aztubac</v>
          </cell>
          <cell r="B241" t="str">
            <v>Tubac Community Library</v>
          </cell>
          <cell r="C241" t="str">
            <v>Santa Cruz</v>
          </cell>
          <cell r="D241" t="e">
            <v>#N/A</v>
          </cell>
        </row>
        <row r="242">
          <cell r="A242" t="str">
            <v>azvalencia</v>
          </cell>
          <cell r="B242" t="str">
            <v>Valencia Branch Library</v>
          </cell>
          <cell r="C242" t="str">
            <v>Pima</v>
          </cell>
          <cell r="D242" t="e">
            <v>#N/A</v>
          </cell>
        </row>
        <row r="243">
          <cell r="A243" t="str">
            <v>azlakehavasu</v>
          </cell>
          <cell r="B243" t="str">
            <v>Valle Vista Community Library</v>
          </cell>
          <cell r="C243" t="str">
            <v>Mohave</v>
          </cell>
          <cell r="D243" t="e">
            <v>#N/A</v>
          </cell>
        </row>
        <row r="244">
          <cell r="A244" t="str">
            <v>velma_az</v>
          </cell>
          <cell r="B244" t="str">
            <v>Velma Teague Branch Library</v>
          </cell>
          <cell r="C244" t="str">
            <v>Maricopa</v>
          </cell>
          <cell r="D244" t="e">
            <v>#N/A</v>
          </cell>
        </row>
        <row r="245">
          <cell r="A245" t="str">
            <v>azsellstohono</v>
          </cell>
          <cell r="B245" t="str">
            <v>Venito Garcia Library</v>
          </cell>
          <cell r="C245" t="str">
            <v>Pima</v>
          </cell>
          <cell r="D245">
            <v>1843</v>
          </cell>
        </row>
        <row r="246">
          <cell r="A246" t="str">
            <v>azvernon</v>
          </cell>
          <cell r="B246" t="str">
            <v>Vernon Public Library</v>
          </cell>
          <cell r="C246" t="str">
            <v>Apache</v>
          </cell>
          <cell r="D246" t="e">
            <v>#N/A</v>
          </cell>
        </row>
        <row r="247">
          <cell r="A247" t="str">
            <v>village_az</v>
          </cell>
          <cell r="B247" t="str">
            <v>Village of Oak Creek</v>
          </cell>
          <cell r="C247" t="str">
            <v>Yavapai</v>
          </cell>
          <cell r="D247" t="e">
            <v>#N/A</v>
          </cell>
        </row>
        <row r="248">
          <cell r="A248" t="str">
            <v>vista_az</v>
          </cell>
          <cell r="B248" t="str">
            <v>Vista Grande Library</v>
          </cell>
          <cell r="C248" t="str">
            <v>Pinal</v>
          </cell>
          <cell r="D248" t="e">
            <v>#N/A</v>
          </cell>
        </row>
        <row r="249">
          <cell r="A249" t="str">
            <v>azwellton</v>
          </cell>
          <cell r="B249" t="str">
            <v>Wellton Branch Library</v>
          </cell>
          <cell r="C249" t="str">
            <v>Yuma</v>
          </cell>
          <cell r="D249" t="e">
            <v>#N/A</v>
          </cell>
        </row>
        <row r="250">
          <cell r="A250" t="str">
            <v>azwheeler</v>
          </cell>
          <cell r="B250" t="str">
            <v>Wheeler Taft Abbett Sr. Branch Library</v>
          </cell>
          <cell r="C250" t="str">
            <v>Pima</v>
          </cell>
          <cell r="D250" t="e">
            <v>#N/A</v>
          </cell>
        </row>
        <row r="251">
          <cell r="A251" t="str">
            <v>whitetank_az</v>
          </cell>
          <cell r="B251" t="str">
            <v>White Tank Branch Library</v>
          </cell>
          <cell r="C251" t="str">
            <v>Maricopa</v>
          </cell>
          <cell r="D251" t="e">
            <v>#N/A</v>
          </cell>
        </row>
        <row r="252">
          <cell r="A252" t="str">
            <v>azwhiteriver</v>
          </cell>
          <cell r="B252" t="str">
            <v>Whiteriver Public Library</v>
          </cell>
          <cell r="C252" t="str">
            <v>Navajo</v>
          </cell>
          <cell r="D252">
            <v>3132</v>
          </cell>
        </row>
        <row r="253">
          <cell r="A253" t="str">
            <v>wickenburg_az</v>
          </cell>
          <cell r="B253" t="str">
            <v>Wickenburg Public Library</v>
          </cell>
          <cell r="C253" t="str">
            <v>Maricopa</v>
          </cell>
          <cell r="D253" t="str">
            <v>N/A</v>
          </cell>
        </row>
        <row r="254">
          <cell r="A254" t="str">
            <v>azwilhoit</v>
          </cell>
          <cell r="B254" t="str">
            <v>Wilhoit Public Library</v>
          </cell>
          <cell r="C254" t="str">
            <v>Yavapai</v>
          </cell>
          <cell r="D254" t="e">
            <v>#N/A</v>
          </cell>
        </row>
        <row r="255">
          <cell r="A255" t="str">
            <v>azwilliams</v>
          </cell>
          <cell r="B255" t="str">
            <v>Williams Public Library</v>
          </cell>
          <cell r="C255" t="str">
            <v>Coconino</v>
          </cell>
          <cell r="D255" t="str">
            <v>N/A</v>
          </cell>
        </row>
        <row r="256">
          <cell r="A256" t="str">
            <v>azwinslow</v>
          </cell>
          <cell r="B256" t="str">
            <v>Winslow Public Library</v>
          </cell>
          <cell r="C256" t="str">
            <v>Navajo</v>
          </cell>
          <cell r="D256">
            <v>3037</v>
          </cell>
        </row>
        <row r="257">
          <cell r="A257" t="str">
            <v>azwoodruff</v>
          </cell>
          <cell r="B257" t="str">
            <v>Woodruff Community Library</v>
          </cell>
          <cell r="C257" t="str">
            <v>Navajo</v>
          </cell>
          <cell r="D257" t="e">
            <v>#N/A</v>
          </cell>
        </row>
        <row r="258">
          <cell r="A258" t="str">
            <v>azwoods</v>
          </cell>
          <cell r="B258" t="str">
            <v>Woods Memorial Branch Library</v>
          </cell>
          <cell r="C258" t="str">
            <v>Pima</v>
          </cell>
          <cell r="D258" t="e">
            <v>#N/A</v>
          </cell>
        </row>
        <row r="259">
          <cell r="A259" t="str">
            <v>azyarnell</v>
          </cell>
          <cell r="B259" t="str">
            <v>Yarnell Public Library</v>
          </cell>
          <cell r="C259" t="str">
            <v>Yavapai</v>
          </cell>
          <cell r="D259" t="e">
            <v>#N/A</v>
          </cell>
        </row>
        <row r="260">
          <cell r="A260" t="str">
            <v>yavacoll</v>
          </cell>
          <cell r="B260" t="str">
            <v>Yavapai College</v>
          </cell>
          <cell r="D260" t="e">
            <v>#N/A</v>
          </cell>
        </row>
        <row r="261">
          <cell r="A261" t="str">
            <v>azyavapai</v>
          </cell>
          <cell r="B261" t="str">
            <v>Yavapai County Library District</v>
          </cell>
          <cell r="C261" t="str">
            <v>Yavapai</v>
          </cell>
          <cell r="D261">
            <v>9301</v>
          </cell>
        </row>
        <row r="262">
          <cell r="A262" t="str">
            <v>azyavapaitri</v>
          </cell>
          <cell r="B262" t="str">
            <v>Yavapai-Prescott Tribal Library</v>
          </cell>
          <cell r="C262" t="str">
            <v>Yavapai</v>
          </cell>
          <cell r="D262" t="str">
            <v>N/A</v>
          </cell>
        </row>
        <row r="263">
          <cell r="A263" t="str">
            <v>azyoung</v>
          </cell>
          <cell r="B263" t="str">
            <v>Young Public Library</v>
          </cell>
          <cell r="C263" t="str">
            <v>Gila</v>
          </cell>
          <cell r="D263">
            <v>790</v>
          </cell>
        </row>
        <row r="264">
          <cell r="A264" t="str">
            <v>youngtown_az</v>
          </cell>
          <cell r="B264" t="str">
            <v>Youngtown Public Library</v>
          </cell>
          <cell r="C264" t="str">
            <v>Maricopa</v>
          </cell>
          <cell r="D264">
            <v>359</v>
          </cell>
        </row>
        <row r="265">
          <cell r="A265" t="str">
            <v>yucca_az</v>
          </cell>
          <cell r="B265" t="str">
            <v>Yucca Library</v>
          </cell>
          <cell r="C265" t="str">
            <v>Maricopa</v>
          </cell>
        </row>
        <row r="266">
          <cell r="A266" t="str">
            <v>azycldo</v>
          </cell>
          <cell r="B266" t="str">
            <v>Yuma County Library District</v>
          </cell>
          <cell r="C266" t="str">
            <v>Yuma</v>
          </cell>
        </row>
        <row r="267">
          <cell r="A267" t="str">
            <v>yumacl_main</v>
          </cell>
          <cell r="B267" t="str">
            <v>Yuma County Library District</v>
          </cell>
          <cell r="C267" t="str">
            <v>Yuma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llegas, Mary" refreshedDate="43139.50484548611" createdVersion="4" refreshedVersion="4" minRefreshableVersion="3" recordCount="1261">
  <cacheSource type="worksheet">
    <worksheetSource name="novplus_data"/>
  </cacheSource>
  <cacheFields count="28">
    <cacheField name="Cardholders" numFmtId="0">
      <sharedItems containsMixedTypes="1" containsNumber="1" containsInteger="1" minValue="72" maxValue="943450"/>
    </cacheField>
    <cacheField name="Qtr" numFmtId="0">
      <sharedItems/>
    </cacheField>
    <cacheField name="Date" numFmtId="165">
      <sharedItems containsSemiMixedTypes="0" containsNonDate="0" containsDate="1" containsString="0" minDate="2014-07-01T00:00:00" maxDate="2017-12-02T00:00:00" count="42"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</sharedItems>
    </cacheField>
    <cacheField name="Fiscal_Year" numFmtId="0">
      <sharedItems containsSemiMixedTypes="0" containsString="0" containsNumber="1" containsInteger="1" minValue="2015" maxValue="2018" count="4">
        <n v="2015"/>
        <n v="2016"/>
        <n v="2017"/>
        <n v="2018"/>
      </sharedItems>
    </cacheField>
    <cacheField name="Year" numFmtId="0">
      <sharedItems/>
    </cacheField>
    <cacheField name="Month" numFmtId="0">
      <sharedItems count="23">
        <s v="Jul"/>
        <s v="Aug"/>
        <s v="Sep"/>
        <s v="Oct"/>
        <s v="Nov"/>
        <s v="Dec"/>
        <s v="Jan"/>
        <s v="Feb"/>
        <s v="Mar"/>
        <s v="Apr"/>
        <s v="May"/>
        <s v="Jun"/>
        <s v="June" u="1"/>
        <s v="March" u="1"/>
        <s v="February" u="1"/>
        <s v="August" u="1"/>
        <s v="October" u="1"/>
        <s v="September" u="1"/>
        <s v="November" u="1"/>
        <s v="January" u="1"/>
        <s v="December" u="1"/>
        <s v="April" u="1"/>
        <s v="July" u="1"/>
      </sharedItems>
    </cacheField>
    <cacheField name="County" numFmtId="0">
      <sharedItems count="16">
        <s v="Apache"/>
        <s v="State"/>
        <s v="Cochise"/>
        <s v="Pinal"/>
        <s v="Coconino"/>
        <s v="Gila"/>
        <s v="Greenlee"/>
        <s v="Mohave"/>
        <s v="Navajo"/>
        <s v="Pima"/>
        <s v="Yavapai"/>
        <s v="Graham"/>
        <s v="Yuma"/>
        <s v="Maricopa"/>
        <s v="La Paz"/>
        <e v="#N/A" u="1"/>
      </sharedItems>
    </cacheField>
    <cacheField name="Location" numFmtId="0">
      <sharedItems count="48">
        <s v="Apache County Library District Office"/>
        <s v="Arizona State Library"/>
        <s v="Cochise County Library District"/>
        <s v="Copper Queen Library"/>
        <s v="Eloy Santa Cruz Library"/>
        <s v="Flagstaff City-Coconino County Public Library"/>
        <s v="Florence Community Library"/>
        <s v="Gila County Library District"/>
        <s v="Greenlee County Library"/>
        <s v="Maricopa Community Library"/>
        <s v="Mohave County Library District"/>
        <s v="Navajo County Library District"/>
        <s v="Pima County Public Library"/>
        <s v="Pinal County Library District"/>
        <s v="Prescott Public Library"/>
        <s v="Prescott Valley Public Library"/>
        <s v="Safford City - Graham County Library"/>
        <s v="Yavapai County Library District"/>
        <s v="Yuma County Library District"/>
        <s v="Avondale Public Library"/>
        <s v="Buckeye Public Library"/>
        <s v="Chandler Public Library "/>
        <s v="Glendale Public Library "/>
        <s v="Maricopa County Library District"/>
        <s v="Mesa Public Library"/>
        <s v="Peoria Public Library"/>
        <s v="Phoenix Public Library"/>
        <s v="Scottsdale Public Library"/>
        <s v="Tempe Public Library"/>
        <s v="Apache Junction Public Library"/>
        <s v="Arizona City Community Library"/>
        <s v="Coolidge Public Library"/>
        <s v="Desert Foothills Branch Library"/>
        <s v="Morenci Public Library"/>
        <s v="Parker Public Library"/>
        <s v="Globe Public Library"/>
        <s v="Lake Havasu Branch Library"/>
        <s v="Sedona Public Library"/>
        <s v="Payson Public Library"/>
        <s v="Chino Valley Public Library"/>
        <s v="Kingman Branch Library"/>
        <s v="Chloride Community Library"/>
        <s v="Bullhead City Branch Library"/>
        <s v="Black Canyon City Community Library"/>
        <s v="Crown King Public Library"/>
        <s v="Apache County  Library District" u="1"/>
        <e v="#N/A" u="1"/>
        <s v="Desert Foothills Public Library" u="1"/>
      </sharedItems>
    </cacheField>
    <cacheField name="Locationid" numFmtId="0">
      <sharedItems/>
    </cacheField>
    <cacheField name="Group ID" numFmtId="0">
      <sharedItems containsBlank="1"/>
    </cacheField>
    <cacheField name="Profile ID" numFmtId="0">
      <sharedItems containsBlank="1" count="17">
        <s v="novplus"/>
        <s v="novelistpl"/>
        <s v="novelplus"/>
        <s v="novsel"/>
        <s v="novsel3"/>
        <s v="novsel2"/>
        <s v="novselcsc"/>
        <s v="novp / live"/>
        <s v="novsel4"/>
        <s v="novsel5"/>
        <s v="novsel3m"/>
        <s v="eitws1"/>
        <s v="novselp"/>
        <s v="novpmobile"/>
        <m/>
        <s v="z3950"/>
        <s v="novp" u="1"/>
      </sharedItems>
    </cacheField>
    <cacheField name="Product" numFmtId="0">
      <sharedItems containsBlank="1"/>
    </cacheField>
    <cacheField name="Sessions" numFmtId="0">
      <sharedItems containsString="0" containsBlank="1" containsNumber="1" containsInteger="1" minValue="1" maxValue="471550" count="383">
        <n v="6"/>
        <n v="109"/>
        <n v="1"/>
        <n v="65"/>
        <n v="66"/>
        <n v="2"/>
        <n v="3"/>
        <n v="78"/>
        <n v="283"/>
        <n v="395"/>
        <n v="34"/>
        <n v="62"/>
        <n v="4"/>
        <n v="8"/>
        <n v="352"/>
        <n v="38"/>
        <n v="290"/>
        <n v="117"/>
        <n v="48"/>
        <n v="251"/>
        <n v="83"/>
        <n v="243"/>
        <n v="12"/>
        <n v="32"/>
        <n v="312"/>
        <n v="60"/>
        <n v="53"/>
        <n v="5"/>
        <n v="72"/>
        <n v="300"/>
        <n v="762"/>
        <n v="21"/>
        <n v="57"/>
        <n v="70"/>
        <n v="531"/>
        <n v="49"/>
        <n v="261"/>
        <n v="130"/>
        <n v="63"/>
        <n v="97"/>
        <n v="242"/>
        <n v="54"/>
        <n v="45"/>
        <n v="229"/>
        <n v="50"/>
        <n v="7"/>
        <n v="35"/>
        <n v="228"/>
        <n v="516"/>
        <n v="18"/>
        <n v="55"/>
        <n v="58"/>
        <n v="514"/>
        <n v="56"/>
        <n v="343"/>
        <n v="115"/>
        <n v="264"/>
        <n v="80"/>
        <n v="245"/>
        <n v="37"/>
        <n v="217"/>
        <n v="22"/>
        <n v="31"/>
        <n v="64"/>
        <n v="238"/>
        <n v="678"/>
        <n v="23"/>
        <n v="52"/>
        <n v="90"/>
        <n v="674"/>
        <n v="46"/>
        <n v="138"/>
        <n v="79"/>
        <n v="178"/>
        <n v="224"/>
        <n v="39"/>
        <n v="321"/>
        <n v="42"/>
        <n v="67"/>
        <n v="150"/>
        <n v="619"/>
        <n v="28"/>
        <n v="36"/>
        <n v="641"/>
        <n v="157"/>
        <n v="73"/>
        <n v="155"/>
        <n v="10"/>
        <n v="195"/>
        <n v="40"/>
        <n v="140"/>
        <n v="95"/>
        <n v="9"/>
        <n v="115364"/>
        <n v="20"/>
        <n v="5543"/>
        <n v="25403"/>
        <n v="106"/>
        <n v="76"/>
        <n v="171"/>
        <n v="210"/>
        <n v="71"/>
        <n v="332"/>
        <n v="131"/>
        <n v="122938"/>
        <n v="30167"/>
        <n v="16"/>
        <n v="41324"/>
        <n v="14"/>
        <n v="151"/>
        <n v="190"/>
        <n v="30914"/>
        <n v="99"/>
        <n v="208"/>
        <n v="61508"/>
        <n v="51"/>
        <n v="14002"/>
        <n v="278"/>
        <n v="77"/>
        <n v="85"/>
        <n v="98"/>
        <n v="13"/>
        <n v="17"/>
        <n v="41"/>
        <n v="124"/>
        <n v="27"/>
        <n v="146"/>
        <n v="25"/>
        <n v="43"/>
        <n v="128"/>
        <n v="15"/>
        <n v="133"/>
        <n v="244"/>
        <n v="30"/>
        <n v="262"/>
        <n v="33"/>
        <n v="86"/>
        <n v="19"/>
        <n v="74"/>
        <n v="59"/>
        <n v="132"/>
        <n v="188"/>
        <n v="24"/>
        <n v="75"/>
        <n v="92"/>
        <n v="84"/>
        <n v="9022"/>
        <n v="137"/>
        <n v="60990"/>
        <n v="4043"/>
        <n v="15346"/>
        <n v="298"/>
        <n v="29"/>
        <n v="81"/>
        <n v="61"/>
        <n v="31950"/>
        <n v="449"/>
        <n v="36742"/>
        <n v="3394"/>
        <n v="114"/>
        <n v="15369"/>
        <n v="197"/>
        <n v="11"/>
        <n v="98286"/>
        <n v="7403"/>
        <n v="24723"/>
        <n v="220"/>
        <n v="139"/>
        <n v="26"/>
        <n v="102"/>
        <n v="93"/>
        <n v="48392"/>
        <n v="209154"/>
        <n v="53143"/>
        <n v="4615"/>
        <n v="194"/>
        <n v="23140"/>
        <n v="15250"/>
        <n v="202"/>
        <n v="98669"/>
        <n v="69"/>
        <n v="6723"/>
        <n v="23991"/>
        <n v="110"/>
        <n v="91"/>
        <n v="46919"/>
        <n v="291450"/>
        <n v="55523"/>
        <n v="4515"/>
        <m/>
        <n v="187"/>
        <n v="104"/>
        <n v="325294"/>
        <n v="44717"/>
        <n v="58913"/>
        <n v="4976"/>
        <n v="222"/>
        <n v="108"/>
        <n v="122"/>
        <n v="43942"/>
        <n v="107"/>
        <n v="317928"/>
        <n v="59196"/>
        <n v="6235"/>
        <n v="127"/>
        <n v="291679"/>
        <n v="47703"/>
        <n v="62060"/>
        <n v="5201"/>
        <n v="177"/>
        <n v="278845"/>
        <n v="38354"/>
        <n v="56461"/>
        <n v="7638"/>
        <n v="118"/>
        <n v="35072"/>
        <n v="245604"/>
        <n v="103"/>
        <n v="54083"/>
        <n v="5367"/>
        <n v="215"/>
        <n v="119"/>
        <n v="280636"/>
        <n v="47430"/>
        <n v="70212"/>
        <n v="6891"/>
        <n v="44"/>
        <n v="88"/>
        <n v="121"/>
        <n v="43473"/>
        <n v="257028"/>
        <n v="65736"/>
        <n v="6370"/>
        <n v="166"/>
        <n v="68"/>
        <n v="330326"/>
        <n v="41372"/>
        <n v="67903"/>
        <n v="5950"/>
        <n v="38770"/>
        <n v="349819"/>
        <n v="61133"/>
        <n v="4767"/>
        <n v="82"/>
        <n v="368519"/>
        <n v="39476"/>
        <n v="57021"/>
        <n v="4703"/>
        <n v="37298"/>
        <n v="368703"/>
        <n v="120"/>
        <n v="56916"/>
        <n v="5158"/>
        <n v="391978"/>
        <n v="112"/>
        <n v="40593"/>
        <n v="61061"/>
        <n v="5239"/>
        <n v="89"/>
        <n v="142"/>
        <n v="418154"/>
        <n v="36737"/>
        <n v="65683"/>
        <n v="5486"/>
        <n v="163"/>
        <n v="116"/>
        <n v="401160"/>
        <n v="33681"/>
        <n v="62412"/>
        <n v="4845"/>
        <n v="207"/>
        <n v="394935"/>
        <n v="32645"/>
        <n v="63080"/>
        <n v="5061"/>
        <n v="47"/>
        <n v="368755"/>
        <n v="32306"/>
        <n v="62288"/>
        <n v="5233"/>
        <n v="141"/>
        <n v="111"/>
        <n v="360519"/>
        <n v="27087"/>
        <n v="52410"/>
        <n v="4950"/>
        <n v="196"/>
        <n v="160"/>
        <n v="396667"/>
        <n v="30034"/>
        <n v="59494"/>
        <n v="6115"/>
        <n v="361190"/>
        <n v="25984"/>
        <n v="55305"/>
        <n v="5121"/>
        <n v="192"/>
        <n v="143"/>
        <n v="30539"/>
        <n v="387068"/>
        <n v="60992"/>
        <n v="5759"/>
        <n v="173"/>
        <n v="27560"/>
        <n v="349607"/>
        <n v="55915"/>
        <n v="4417"/>
        <n v="145"/>
        <n v="87"/>
        <n v="159"/>
        <n v="26468"/>
        <n v="417482"/>
        <n v="62437"/>
        <n v="2649"/>
        <n v="30051"/>
        <n v="464754"/>
        <n v="68103"/>
        <n v="148"/>
        <n v="149"/>
        <n v="30418"/>
        <n v="471550"/>
        <n v="69017"/>
        <n v="1008"/>
        <n v="385"/>
        <n v="168"/>
        <n v="289"/>
        <n v="372"/>
        <n v="199"/>
        <n v="269"/>
        <n v="165"/>
        <n v="255"/>
        <n v="101"/>
        <n v="125"/>
        <n v="136"/>
        <n v="342"/>
        <n v="267"/>
        <n v="276"/>
        <n v="408"/>
        <n v="204"/>
        <n v="186"/>
        <n v="206"/>
        <n v="223"/>
        <n v="191"/>
        <n v="231"/>
        <n v="257"/>
        <n v="254"/>
        <n v="172"/>
        <n v="252"/>
        <n v="189"/>
        <n v="153"/>
        <n v="232"/>
        <n v="457"/>
        <n v="169"/>
        <n v="227"/>
        <n v="301"/>
        <n v="249"/>
        <n v="135"/>
        <n v="179"/>
        <n v="156"/>
        <n v="235"/>
        <n v="234"/>
        <n v="134"/>
        <n v="211"/>
        <n v="239"/>
        <n v="340"/>
        <n v="273"/>
        <n v="230"/>
        <n v="320"/>
        <n v="306"/>
        <n v="396"/>
        <n v="431"/>
        <n v="382"/>
        <n v="412"/>
        <n v="501"/>
        <n v="401"/>
        <n v="399"/>
        <n v="322"/>
        <n v="280"/>
        <n v="421"/>
        <n v="105"/>
        <n v="96"/>
        <n v="226"/>
        <n v="129"/>
      </sharedItems>
    </cacheField>
    <cacheField name="Searches" numFmtId="0">
      <sharedItems containsString="0" containsBlank="1" containsNumber="1" containsInteger="1" minValue="0" maxValue="759789"/>
    </cacheField>
    <cacheField name="Total Full Text" numFmtId="0">
      <sharedItems containsString="0" containsBlank="1" containsNumber="1" containsInteger="1" minValue="0" maxValue="5"/>
    </cacheField>
    <cacheField name="PDF Full Text" numFmtId="0">
      <sharedItems containsString="0" containsBlank="1" containsNumber="1" containsInteger="1" minValue="0" maxValue="4"/>
    </cacheField>
    <cacheField name="HTML Full Text" numFmtId="0">
      <sharedItems containsString="0" containsBlank="1" containsNumber="1" containsInteger="1" minValue="0" maxValue="0"/>
    </cacheField>
    <cacheField name="Image/Video" numFmtId="0">
      <sharedItems containsString="0" containsBlank="1" containsNumber="1" containsInteger="1" minValue="0" maxValue="671"/>
    </cacheField>
    <cacheField name="Abstract" numFmtId="0">
      <sharedItems containsString="0" containsBlank="1" containsNumber="1" containsInteger="1" minValue="0" maxValue="1490"/>
    </cacheField>
    <cacheField name="Smart Link To" numFmtId="0">
      <sharedItems containsString="0" containsBlank="1" containsNumber="1" containsInteger="1" minValue="0" maxValue="802"/>
    </cacheField>
    <cacheField name="Smart Link From" numFmtId="0">
      <sharedItems containsString="0" containsBlank="1" containsNumber="1" containsInteger="1" minValue="0" maxValue="0"/>
    </cacheField>
    <cacheField name="Custom Link" numFmtId="0">
      <sharedItems containsString="0" containsBlank="1" containsNumber="1" containsInteger="1" minValue="0" maxValue="1229"/>
    </cacheField>
    <cacheField name="Regular Searches" numFmtId="0">
      <sharedItems containsString="0" containsBlank="1" containsNumber="1" containsInteger="1" minValue="1" maxValue="1319"/>
    </cacheField>
    <cacheField name="Database Code" numFmtId="0">
      <sharedItems containsBlank="1"/>
    </cacheField>
    <cacheField name="Total Requests" numFmtId="0">
      <sharedItems containsString="0" containsBlank="1" containsNumber="1" containsInteger="1" minValue="0" maxValue="1352"/>
    </cacheField>
    <cacheField name="Total Linkout Requests" numFmtId="0">
      <sharedItems containsString="0" containsBlank="1" containsNumber="1" containsInteger="1" minValue="0" maxValue="581"/>
    </cacheField>
    <cacheField name="Turnaways" numFmtId="0">
      <sharedItems containsString="0" containsBlank="1" containsNumber="1" containsInteger="1" minValue="0" maxValue="0"/>
    </cacheField>
    <cacheField name="Federated and Automated Searches" numFmtId="0">
      <sharedItems containsString="0" containsBlank="1" containsNumber="1" containsInteger="1" minValue="0" maxValue="112"/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61">
  <r>
    <n v="11452"/>
    <s v="2014-Q3"/>
    <x v="0"/>
    <x v="0"/>
    <s v="2014"/>
    <x v="0"/>
    <x v="0"/>
    <x v="0"/>
    <s v="azapachecpl"/>
    <s v="main"/>
    <x v="0"/>
    <s v="Novelist Plus"/>
    <x v="0"/>
    <n v="14"/>
    <n v="0"/>
    <n v="0"/>
    <n v="0"/>
    <n v="0"/>
    <n v="4"/>
    <n v="0"/>
    <n v="0"/>
    <n v="0"/>
    <m/>
    <m/>
    <m/>
    <m/>
    <m/>
    <m/>
  </r>
  <r>
    <e v="#N/A"/>
    <s v="2014-Q3"/>
    <x v="0"/>
    <x v="0"/>
    <s v="2014"/>
    <x v="0"/>
    <x v="1"/>
    <x v="1"/>
    <s v="azstatelibdev"/>
    <s v="main"/>
    <x v="1"/>
    <s v="Novelist Plus"/>
    <x v="1"/>
    <n v="587"/>
    <n v="1"/>
    <n v="1"/>
    <n v="0"/>
    <n v="0"/>
    <n v="489"/>
    <n v="0"/>
    <n v="0"/>
    <n v="0"/>
    <m/>
    <m/>
    <m/>
    <m/>
    <m/>
    <m/>
  </r>
  <r>
    <e v="#N/A"/>
    <s v="2014-Q3"/>
    <x v="0"/>
    <x v="0"/>
    <s v="2014"/>
    <x v="0"/>
    <x v="1"/>
    <x v="1"/>
    <s v="azstatelibdev"/>
    <s v="main"/>
    <x v="0"/>
    <s v="Novelist Plus"/>
    <x v="2"/>
    <n v="0"/>
    <n v="0"/>
    <n v="0"/>
    <n v="0"/>
    <n v="0"/>
    <n v="1"/>
    <n v="0"/>
    <n v="0"/>
    <n v="0"/>
    <m/>
    <m/>
    <m/>
    <m/>
    <m/>
    <m/>
  </r>
  <r>
    <n v="1469"/>
    <s v="2014-Q3"/>
    <x v="0"/>
    <x v="0"/>
    <s v="2014"/>
    <x v="0"/>
    <x v="2"/>
    <x v="2"/>
    <s v="azccldo"/>
    <s v="main"/>
    <x v="2"/>
    <s v="Novelist Plus"/>
    <x v="3"/>
    <n v="263"/>
    <n v="0"/>
    <n v="0"/>
    <n v="0"/>
    <n v="0"/>
    <n v="326"/>
    <n v="0"/>
    <n v="0"/>
    <n v="0"/>
    <m/>
    <m/>
    <m/>
    <m/>
    <m/>
    <m/>
  </r>
  <r>
    <n v="1469"/>
    <s v="2014-Q3"/>
    <x v="0"/>
    <x v="0"/>
    <s v="2014"/>
    <x v="0"/>
    <x v="2"/>
    <x v="2"/>
    <s v="azccldo"/>
    <s v="main"/>
    <x v="0"/>
    <s v="Novelist Plus"/>
    <x v="2"/>
    <n v="1"/>
    <n v="0"/>
    <n v="0"/>
    <n v="0"/>
    <n v="0"/>
    <n v="1"/>
    <n v="0"/>
    <n v="0"/>
    <n v="0"/>
    <m/>
    <m/>
    <m/>
    <m/>
    <m/>
    <m/>
  </r>
  <r>
    <n v="7546"/>
    <s v="2014-Q3"/>
    <x v="0"/>
    <x v="0"/>
    <s v="2014"/>
    <x v="0"/>
    <x v="2"/>
    <x v="3"/>
    <s v="azbisbee"/>
    <s v="main"/>
    <x v="0"/>
    <s v="Novelist Plus"/>
    <x v="2"/>
    <n v="1"/>
    <n v="0"/>
    <n v="0"/>
    <n v="0"/>
    <n v="0"/>
    <n v="1"/>
    <n v="0"/>
    <n v="0"/>
    <n v="0"/>
    <m/>
    <m/>
    <m/>
    <m/>
    <m/>
    <m/>
  </r>
  <r>
    <n v="3457"/>
    <s v="2014-Q3"/>
    <x v="0"/>
    <x v="0"/>
    <s v="2014"/>
    <x v="0"/>
    <x v="3"/>
    <x v="4"/>
    <s v="azeloy"/>
    <s v="main"/>
    <x v="0"/>
    <s v="Novelist Plus"/>
    <x v="2"/>
    <n v="1"/>
    <n v="0"/>
    <n v="0"/>
    <n v="0"/>
    <n v="0"/>
    <n v="0"/>
    <n v="0"/>
    <n v="0"/>
    <n v="0"/>
    <m/>
    <m/>
    <m/>
    <m/>
    <m/>
    <m/>
  </r>
  <r>
    <n v="72247"/>
    <s v="2014-Q3"/>
    <x v="0"/>
    <x v="0"/>
    <s v="2014"/>
    <x v="0"/>
    <x v="4"/>
    <x v="5"/>
    <s v="azflagstaff"/>
    <s v="main"/>
    <x v="0"/>
    <s v="Novelist Plus"/>
    <x v="4"/>
    <n v="153"/>
    <n v="0"/>
    <n v="0"/>
    <n v="0"/>
    <n v="0"/>
    <n v="200"/>
    <n v="0"/>
    <n v="0"/>
    <n v="30"/>
    <m/>
    <m/>
    <m/>
    <m/>
    <m/>
    <m/>
  </r>
  <r>
    <n v="12585"/>
    <s v="2014-Q3"/>
    <x v="0"/>
    <x v="0"/>
    <s v="2014"/>
    <x v="0"/>
    <x v="3"/>
    <x v="6"/>
    <s v="azflorence"/>
    <s v="main"/>
    <x v="0"/>
    <s v="Novelist Plus"/>
    <x v="2"/>
    <n v="1"/>
    <n v="0"/>
    <n v="0"/>
    <n v="0"/>
    <n v="0"/>
    <n v="1"/>
    <n v="0"/>
    <n v="0"/>
    <n v="0"/>
    <m/>
    <m/>
    <m/>
    <m/>
    <m/>
    <m/>
  </r>
  <r>
    <n v="72"/>
    <s v="2014-Q3"/>
    <x v="0"/>
    <x v="0"/>
    <s v="2014"/>
    <x v="0"/>
    <x v="5"/>
    <x v="7"/>
    <s v="azgcldo"/>
    <s v="main"/>
    <x v="0"/>
    <s v="Novelist Plus"/>
    <x v="5"/>
    <n v="3"/>
    <n v="0"/>
    <n v="0"/>
    <n v="0"/>
    <n v="0"/>
    <n v="3"/>
    <n v="0"/>
    <n v="0"/>
    <n v="0"/>
    <m/>
    <m/>
    <m/>
    <m/>
    <m/>
    <m/>
  </r>
  <r>
    <e v="#N/A"/>
    <s v="2014-Q3"/>
    <x v="0"/>
    <x v="0"/>
    <s v="2014"/>
    <x v="0"/>
    <x v="6"/>
    <x v="8"/>
    <s v="azgreenl"/>
    <s v="main"/>
    <x v="0"/>
    <s v="Novelist Plus"/>
    <x v="6"/>
    <n v="10"/>
    <n v="0"/>
    <n v="0"/>
    <n v="0"/>
    <n v="0"/>
    <n v="1"/>
    <n v="0"/>
    <n v="0"/>
    <n v="0"/>
    <m/>
    <m/>
    <m/>
    <m/>
    <m/>
    <m/>
  </r>
  <r>
    <n v="33183"/>
    <s v="2014-Q3"/>
    <x v="0"/>
    <x v="0"/>
    <s v="2014"/>
    <x v="0"/>
    <x v="3"/>
    <x v="9"/>
    <s v="azmaricopacom"/>
    <s v="main"/>
    <x v="0"/>
    <s v="Novelist Plus"/>
    <x v="2"/>
    <n v="4"/>
    <n v="0"/>
    <n v="0"/>
    <n v="0"/>
    <n v="0"/>
    <n v="1"/>
    <n v="0"/>
    <n v="0"/>
    <n v="0"/>
    <m/>
    <m/>
    <m/>
    <m/>
    <m/>
    <m/>
  </r>
  <r>
    <n v="87143"/>
    <s v="2014-Q3"/>
    <x v="0"/>
    <x v="0"/>
    <s v="2014"/>
    <x v="0"/>
    <x v="7"/>
    <x v="10"/>
    <s v="azmohave"/>
    <s v="main"/>
    <x v="0"/>
    <s v="Novelist Plus"/>
    <x v="7"/>
    <n v="843"/>
    <n v="0"/>
    <n v="0"/>
    <n v="0"/>
    <n v="0"/>
    <n v="739"/>
    <n v="0"/>
    <n v="0"/>
    <n v="15"/>
    <m/>
    <m/>
    <m/>
    <m/>
    <m/>
    <m/>
  </r>
  <r>
    <n v="2461"/>
    <s v="2014-Q3"/>
    <x v="0"/>
    <x v="0"/>
    <s v="2014"/>
    <x v="0"/>
    <x v="8"/>
    <x v="11"/>
    <s v="azncldo"/>
    <s v="main"/>
    <x v="0"/>
    <s v="Novelist Plus"/>
    <x v="0"/>
    <n v="10"/>
    <n v="0"/>
    <n v="0"/>
    <n v="0"/>
    <n v="0"/>
    <n v="5"/>
    <n v="0"/>
    <n v="0"/>
    <n v="0"/>
    <m/>
    <m/>
    <m/>
    <m/>
    <m/>
    <m/>
  </r>
  <r>
    <n v="405419"/>
    <s v="2014-Q3"/>
    <x v="0"/>
    <x v="0"/>
    <s v="2014"/>
    <x v="0"/>
    <x v="9"/>
    <x v="12"/>
    <s v="azpcld"/>
    <s v="main"/>
    <x v="0"/>
    <s v="Novelist Plus"/>
    <x v="8"/>
    <n v="820"/>
    <n v="1"/>
    <n v="1"/>
    <n v="0"/>
    <n v="0"/>
    <n v="1331"/>
    <n v="0"/>
    <n v="0"/>
    <n v="198"/>
    <m/>
    <m/>
    <m/>
    <m/>
    <m/>
    <m/>
  </r>
  <r>
    <n v="405419"/>
    <s v="2014-Q3"/>
    <x v="0"/>
    <x v="0"/>
    <s v="2014"/>
    <x v="0"/>
    <x v="9"/>
    <x v="12"/>
    <s v="azpcld"/>
    <s v="main"/>
    <x v="3"/>
    <s v="Novelist Select"/>
    <x v="9"/>
    <n v="759789"/>
    <n v="0"/>
    <n v="0"/>
    <n v="0"/>
    <n v="0"/>
    <n v="0"/>
    <n v="0"/>
    <n v="0"/>
    <n v="0"/>
    <m/>
    <m/>
    <m/>
    <m/>
    <m/>
    <m/>
  </r>
  <r>
    <n v="405419"/>
    <s v="2014-Q3"/>
    <x v="0"/>
    <x v="0"/>
    <s v="2014"/>
    <x v="0"/>
    <x v="9"/>
    <x v="12"/>
    <s v="azpcld"/>
    <s v="main"/>
    <x v="4"/>
    <s v="Novelist Select"/>
    <x v="10"/>
    <n v="79"/>
    <n v="0"/>
    <n v="0"/>
    <n v="0"/>
    <n v="0"/>
    <n v="0"/>
    <n v="0"/>
    <n v="0"/>
    <n v="0"/>
    <m/>
    <m/>
    <m/>
    <m/>
    <m/>
    <m/>
  </r>
  <r>
    <n v="8901"/>
    <s v="2014-Q3"/>
    <x v="0"/>
    <x v="0"/>
    <s v="2014"/>
    <x v="0"/>
    <x v="3"/>
    <x v="13"/>
    <s v="pinal_az"/>
    <s v="main"/>
    <x v="0"/>
    <s v="Novelist Plus"/>
    <x v="11"/>
    <n v="117"/>
    <n v="0"/>
    <n v="0"/>
    <n v="0"/>
    <n v="0"/>
    <n v="108"/>
    <n v="0"/>
    <n v="0"/>
    <n v="14"/>
    <m/>
    <m/>
    <m/>
    <m/>
    <m/>
    <m/>
  </r>
  <r>
    <n v="29416"/>
    <s v="2014-Q3"/>
    <x v="0"/>
    <x v="0"/>
    <s v="2014"/>
    <x v="0"/>
    <x v="10"/>
    <x v="14"/>
    <s v="azprescott"/>
    <s v="main"/>
    <x v="0"/>
    <s v="Novelist Plus"/>
    <x v="4"/>
    <n v="231"/>
    <n v="0"/>
    <n v="0"/>
    <n v="0"/>
    <n v="0"/>
    <n v="378"/>
    <n v="0"/>
    <n v="0"/>
    <n v="20"/>
    <m/>
    <m/>
    <m/>
    <m/>
    <m/>
    <m/>
  </r>
  <r>
    <n v="22616"/>
    <s v="2014-Q3"/>
    <x v="0"/>
    <x v="0"/>
    <s v="2014"/>
    <x v="0"/>
    <x v="10"/>
    <x v="15"/>
    <s v="azprescottval"/>
    <s v="main"/>
    <x v="0"/>
    <s v="Novelist Plus"/>
    <x v="12"/>
    <n v="8"/>
    <n v="0"/>
    <n v="0"/>
    <n v="0"/>
    <n v="0"/>
    <n v="33"/>
    <n v="0"/>
    <n v="0"/>
    <n v="1"/>
    <m/>
    <m/>
    <m/>
    <m/>
    <m/>
    <m/>
  </r>
  <r>
    <n v="11980"/>
    <s v="2014-Q3"/>
    <x v="0"/>
    <x v="0"/>
    <s v="2014"/>
    <x v="0"/>
    <x v="11"/>
    <x v="16"/>
    <s v="azsaffordgcl"/>
    <s v="main"/>
    <x v="0"/>
    <s v="Novelist Plus"/>
    <x v="13"/>
    <n v="31"/>
    <n v="0"/>
    <n v="0"/>
    <n v="0"/>
    <n v="0"/>
    <n v="11"/>
    <n v="0"/>
    <n v="0"/>
    <n v="0"/>
    <m/>
    <m/>
    <m/>
    <m/>
    <m/>
    <m/>
  </r>
  <r>
    <n v="9301"/>
    <s v="2014-Q3"/>
    <x v="0"/>
    <x v="0"/>
    <s v="2014"/>
    <x v="0"/>
    <x v="10"/>
    <x v="17"/>
    <s v="azyavapai"/>
    <s v="main"/>
    <x v="5"/>
    <s v="Novelist Select"/>
    <x v="14"/>
    <n v="110984"/>
    <n v="0"/>
    <n v="0"/>
    <n v="0"/>
    <n v="0"/>
    <n v="0"/>
    <n v="0"/>
    <n v="0"/>
    <n v="0"/>
    <m/>
    <m/>
    <m/>
    <m/>
    <m/>
    <m/>
  </r>
  <r>
    <e v="#N/A"/>
    <s v="2014-Q3"/>
    <x v="0"/>
    <x v="0"/>
    <s v="2014"/>
    <x v="0"/>
    <x v="12"/>
    <x v="18"/>
    <s v="azycldo"/>
    <s v="main"/>
    <x v="0"/>
    <s v="Novelist Plus"/>
    <x v="15"/>
    <n v="123"/>
    <n v="0"/>
    <n v="0"/>
    <n v="0"/>
    <n v="0"/>
    <n v="140"/>
    <n v="0"/>
    <n v="0"/>
    <n v="0"/>
    <m/>
    <m/>
    <m/>
    <m/>
    <m/>
    <m/>
  </r>
  <r>
    <e v="#N/A"/>
    <s v="2014-Q3"/>
    <x v="0"/>
    <x v="0"/>
    <s v="2014"/>
    <x v="0"/>
    <x v="12"/>
    <x v="18"/>
    <s v="azycldo"/>
    <s v="main"/>
    <x v="6"/>
    <s v="Novelist Select"/>
    <x v="16"/>
    <n v="13330"/>
    <n v="0"/>
    <n v="0"/>
    <n v="0"/>
    <n v="0"/>
    <n v="0"/>
    <n v="0"/>
    <n v="0"/>
    <n v="0"/>
    <m/>
    <m/>
    <m/>
    <m/>
    <m/>
    <m/>
  </r>
  <r>
    <n v="22669"/>
    <s v="2014-Q3"/>
    <x v="0"/>
    <x v="0"/>
    <s v="2014"/>
    <x v="0"/>
    <x v="13"/>
    <x v="19"/>
    <s v="avondale_az"/>
    <s v="main"/>
    <x v="7"/>
    <s v="Novelist Plus"/>
    <x v="6"/>
    <n v="0"/>
    <n v="0"/>
    <n v="0"/>
    <n v="0"/>
    <n v="0"/>
    <n v="0"/>
    <n v="0"/>
    <n v="0"/>
    <n v="0"/>
    <m/>
    <m/>
    <m/>
    <m/>
    <m/>
    <m/>
  </r>
  <r>
    <s v="N/A"/>
    <s v="2014-Q3"/>
    <x v="0"/>
    <x v="0"/>
    <s v="2014"/>
    <x v="0"/>
    <x v="13"/>
    <x v="20"/>
    <s v="buckeye_az"/>
    <s v="main"/>
    <x v="7"/>
    <s v="Novelist Plus"/>
    <x v="17"/>
    <n v="268"/>
    <n v="0"/>
    <n v="0"/>
    <n v="0"/>
    <n v="0"/>
    <n v="523"/>
    <n v="0"/>
    <n v="0"/>
    <n v="0"/>
    <m/>
    <m/>
    <m/>
    <m/>
    <m/>
    <m/>
  </r>
  <r>
    <n v="309229"/>
    <s v="2014-Q3"/>
    <x v="0"/>
    <x v="0"/>
    <s v="2014"/>
    <x v="0"/>
    <x v="13"/>
    <x v="21"/>
    <s v="chandler_main"/>
    <s v="main"/>
    <x v="7"/>
    <s v="Novelist Plus"/>
    <x v="6"/>
    <n v="5"/>
    <n v="0"/>
    <n v="0"/>
    <n v="0"/>
    <n v="0"/>
    <n v="11"/>
    <n v="0"/>
    <n v="0"/>
    <n v="0"/>
    <m/>
    <m/>
    <m/>
    <m/>
    <m/>
    <m/>
  </r>
  <r>
    <n v="102303"/>
    <s v="2014-Q3"/>
    <x v="0"/>
    <x v="0"/>
    <s v="2014"/>
    <x v="0"/>
    <x v="13"/>
    <x v="22"/>
    <s v="glendale_main"/>
    <s v="main"/>
    <x v="7"/>
    <s v="Novelist Plus"/>
    <x v="18"/>
    <n v="221"/>
    <n v="0"/>
    <n v="0"/>
    <n v="0"/>
    <n v="0"/>
    <n v="94"/>
    <n v="0"/>
    <n v="0"/>
    <n v="0"/>
    <m/>
    <m/>
    <m/>
    <m/>
    <m/>
    <m/>
  </r>
  <r>
    <n v="145358"/>
    <s v="2014-Q3"/>
    <x v="0"/>
    <x v="0"/>
    <s v="2014"/>
    <x v="0"/>
    <x v="13"/>
    <x v="23"/>
    <s v="maricopa_main"/>
    <s v="main"/>
    <x v="7"/>
    <s v="Novelist Plus"/>
    <x v="19"/>
    <n v="561"/>
    <n v="0"/>
    <n v="0"/>
    <n v="0"/>
    <n v="0"/>
    <n v="703"/>
    <n v="0"/>
    <n v="0"/>
    <n v="0"/>
    <m/>
    <m/>
    <m/>
    <m/>
    <m/>
    <m/>
  </r>
  <r>
    <n v="147983"/>
    <s v="2014-Q3"/>
    <x v="0"/>
    <x v="0"/>
    <s v="2014"/>
    <x v="0"/>
    <x v="13"/>
    <x v="24"/>
    <s v="mesa86532"/>
    <s v="main"/>
    <x v="7"/>
    <s v="Novelist Plus"/>
    <x v="20"/>
    <n v="201"/>
    <n v="0"/>
    <n v="0"/>
    <n v="0"/>
    <n v="0"/>
    <n v="244"/>
    <n v="0"/>
    <n v="0"/>
    <n v="4"/>
    <m/>
    <m/>
    <m/>
    <m/>
    <m/>
    <m/>
  </r>
  <r>
    <n v="109952"/>
    <s v="2014-Q3"/>
    <x v="0"/>
    <x v="0"/>
    <s v="2014"/>
    <x v="0"/>
    <x v="13"/>
    <x v="25"/>
    <s v="peor29132"/>
    <s v="main"/>
    <x v="7"/>
    <s v="Novelist Plus"/>
    <x v="12"/>
    <n v="8"/>
    <n v="0"/>
    <n v="0"/>
    <n v="0"/>
    <n v="0"/>
    <n v="7"/>
    <n v="0"/>
    <n v="0"/>
    <n v="0"/>
    <m/>
    <m/>
    <m/>
    <m/>
    <m/>
    <m/>
  </r>
  <r>
    <n v="943450"/>
    <s v="2014-Q3"/>
    <x v="0"/>
    <x v="0"/>
    <s v="2014"/>
    <x v="0"/>
    <x v="13"/>
    <x v="26"/>
    <s v="phx_main"/>
    <s v="main"/>
    <x v="7"/>
    <s v="Novelist Plus"/>
    <x v="21"/>
    <n v="599"/>
    <n v="0"/>
    <n v="0"/>
    <n v="0"/>
    <n v="0"/>
    <n v="754"/>
    <n v="0"/>
    <n v="0"/>
    <n v="224"/>
    <m/>
    <m/>
    <m/>
    <m/>
    <m/>
    <m/>
  </r>
  <r>
    <n v="174482"/>
    <s v="2014-Q3"/>
    <x v="0"/>
    <x v="0"/>
    <s v="2014"/>
    <x v="0"/>
    <x v="13"/>
    <x v="27"/>
    <s v="scottsdale_hq"/>
    <s v="main"/>
    <x v="7"/>
    <s v="Novelist Plus"/>
    <x v="22"/>
    <n v="3"/>
    <n v="0"/>
    <n v="0"/>
    <n v="0"/>
    <n v="0"/>
    <n v="1"/>
    <n v="0"/>
    <n v="0"/>
    <n v="0"/>
    <m/>
    <m/>
    <m/>
    <m/>
    <m/>
    <m/>
  </r>
  <r>
    <n v="140708"/>
    <s v="2014-Q3"/>
    <x v="0"/>
    <x v="0"/>
    <s v="2014"/>
    <x v="0"/>
    <x v="13"/>
    <x v="28"/>
    <s v="tempe_main"/>
    <s v="main"/>
    <x v="7"/>
    <s v="Novelist Plus"/>
    <x v="23"/>
    <n v="51"/>
    <n v="0"/>
    <n v="0"/>
    <n v="0"/>
    <n v="0"/>
    <n v="50"/>
    <n v="0"/>
    <n v="0"/>
    <n v="368"/>
    <m/>
    <m/>
    <m/>
    <m/>
    <m/>
    <m/>
  </r>
  <r>
    <n v="11452"/>
    <s v="2014-Q3"/>
    <x v="1"/>
    <x v="0"/>
    <s v="2014"/>
    <x v="1"/>
    <x v="0"/>
    <x v="0"/>
    <s v="azapachecpl"/>
    <s v="main"/>
    <x v="0"/>
    <s v="Novelist Plus"/>
    <x v="6"/>
    <n v="12"/>
    <n v="0"/>
    <n v="0"/>
    <n v="0"/>
    <n v="0"/>
    <n v="7"/>
    <n v="0"/>
    <n v="0"/>
    <n v="0"/>
    <m/>
    <m/>
    <m/>
    <m/>
    <m/>
    <m/>
  </r>
  <r>
    <e v="#N/A"/>
    <s v="2014-Q3"/>
    <x v="1"/>
    <x v="0"/>
    <s v="2014"/>
    <x v="1"/>
    <x v="1"/>
    <x v="1"/>
    <s v="azstatelibdev"/>
    <s v="main"/>
    <x v="0"/>
    <s v="Novelist Plus"/>
    <x v="5"/>
    <n v="13"/>
    <n v="0"/>
    <n v="0"/>
    <n v="0"/>
    <n v="0"/>
    <n v="10"/>
    <n v="0"/>
    <n v="0"/>
    <n v="0"/>
    <m/>
    <m/>
    <m/>
    <m/>
    <m/>
    <m/>
  </r>
  <r>
    <e v="#N/A"/>
    <s v="2014-Q3"/>
    <x v="1"/>
    <x v="0"/>
    <s v="2014"/>
    <x v="1"/>
    <x v="1"/>
    <x v="1"/>
    <s v="azstatelibdev"/>
    <s v="main"/>
    <x v="1"/>
    <s v="Novelist Plus"/>
    <x v="24"/>
    <n v="821"/>
    <n v="0"/>
    <n v="0"/>
    <n v="0"/>
    <n v="0"/>
    <n v="907"/>
    <n v="0"/>
    <n v="0"/>
    <n v="0"/>
    <m/>
    <m/>
    <m/>
    <m/>
    <m/>
    <m/>
  </r>
  <r>
    <e v="#N/A"/>
    <s v="2014-Q3"/>
    <x v="1"/>
    <x v="0"/>
    <s v="2014"/>
    <x v="1"/>
    <x v="1"/>
    <x v="1"/>
    <s v="azstatelibdev"/>
    <s v="main"/>
    <x v="0"/>
    <s v="Novelist Plus"/>
    <x v="5"/>
    <n v="4"/>
    <n v="0"/>
    <n v="0"/>
    <n v="0"/>
    <n v="0"/>
    <n v="3"/>
    <n v="0"/>
    <n v="0"/>
    <n v="0"/>
    <m/>
    <m/>
    <m/>
    <m/>
    <m/>
    <m/>
  </r>
  <r>
    <n v="22669"/>
    <s v="2014-Q3"/>
    <x v="1"/>
    <x v="0"/>
    <s v="2014"/>
    <x v="1"/>
    <x v="13"/>
    <x v="19"/>
    <s v="avondale_az"/>
    <s v="main"/>
    <x v="0"/>
    <s v="Novelist Plus"/>
    <x v="2"/>
    <n v="3"/>
    <n v="0"/>
    <n v="0"/>
    <n v="0"/>
    <n v="0"/>
    <n v="1"/>
    <n v="0"/>
    <n v="0"/>
    <n v="0"/>
    <m/>
    <m/>
    <m/>
    <m/>
    <m/>
    <m/>
  </r>
  <r>
    <n v="1469"/>
    <s v="2014-Q3"/>
    <x v="1"/>
    <x v="0"/>
    <s v="2014"/>
    <x v="1"/>
    <x v="2"/>
    <x v="2"/>
    <s v="azccldo"/>
    <s v="main"/>
    <x v="2"/>
    <s v="Novelist Plus"/>
    <x v="25"/>
    <n v="374"/>
    <n v="1"/>
    <n v="1"/>
    <n v="0"/>
    <n v="0"/>
    <n v="428"/>
    <n v="0"/>
    <n v="0"/>
    <n v="0"/>
    <m/>
    <m/>
    <m/>
    <m/>
    <m/>
    <m/>
  </r>
  <r>
    <n v="72247"/>
    <s v="2014-Q3"/>
    <x v="1"/>
    <x v="0"/>
    <s v="2014"/>
    <x v="1"/>
    <x v="4"/>
    <x v="5"/>
    <s v="azflagstaff"/>
    <s v="main"/>
    <x v="0"/>
    <s v="Novelist Plus"/>
    <x v="26"/>
    <n v="130"/>
    <n v="0"/>
    <n v="0"/>
    <n v="0"/>
    <n v="0"/>
    <n v="134"/>
    <n v="0"/>
    <n v="0"/>
    <n v="0"/>
    <m/>
    <m/>
    <m/>
    <m/>
    <m/>
    <m/>
  </r>
  <r>
    <n v="33183"/>
    <s v="2014-Q3"/>
    <x v="1"/>
    <x v="0"/>
    <s v="2014"/>
    <x v="1"/>
    <x v="3"/>
    <x v="9"/>
    <s v="azmaricopacom"/>
    <s v="main"/>
    <x v="0"/>
    <s v="Novelist Plus"/>
    <x v="27"/>
    <n v="7"/>
    <n v="0"/>
    <n v="0"/>
    <n v="0"/>
    <n v="0"/>
    <n v="12"/>
    <n v="0"/>
    <n v="0"/>
    <n v="0"/>
    <m/>
    <m/>
    <m/>
    <m/>
    <m/>
    <m/>
  </r>
  <r>
    <n v="87143"/>
    <s v="2014-Q3"/>
    <x v="1"/>
    <x v="0"/>
    <s v="2014"/>
    <x v="1"/>
    <x v="7"/>
    <x v="10"/>
    <s v="azmohave"/>
    <s v="main"/>
    <x v="0"/>
    <s v="Novelist Plus"/>
    <x v="28"/>
    <n v="1437"/>
    <n v="0"/>
    <n v="0"/>
    <n v="0"/>
    <n v="0"/>
    <n v="1270"/>
    <n v="0"/>
    <n v="0"/>
    <n v="0"/>
    <m/>
    <m/>
    <m/>
    <m/>
    <m/>
    <m/>
  </r>
  <r>
    <n v="2461"/>
    <s v="2014-Q3"/>
    <x v="1"/>
    <x v="0"/>
    <s v="2014"/>
    <x v="1"/>
    <x v="8"/>
    <x v="11"/>
    <s v="azncldo"/>
    <s v="main"/>
    <x v="0"/>
    <s v="Novelist Plus"/>
    <x v="12"/>
    <n v="6"/>
    <n v="0"/>
    <n v="0"/>
    <n v="0"/>
    <n v="0"/>
    <n v="6"/>
    <n v="0"/>
    <n v="0"/>
    <n v="0"/>
    <m/>
    <m/>
    <m/>
    <m/>
    <m/>
    <m/>
  </r>
  <r>
    <n v="405419"/>
    <s v="2014-Q3"/>
    <x v="1"/>
    <x v="0"/>
    <s v="2014"/>
    <x v="1"/>
    <x v="9"/>
    <x v="12"/>
    <s v="azpcld"/>
    <s v="main"/>
    <x v="0"/>
    <s v="Novelist Plus"/>
    <x v="29"/>
    <n v="881"/>
    <n v="3"/>
    <n v="3"/>
    <n v="0"/>
    <n v="0"/>
    <n v="1226"/>
    <n v="0"/>
    <n v="0"/>
    <n v="0"/>
    <m/>
    <m/>
    <m/>
    <m/>
    <m/>
    <m/>
  </r>
  <r>
    <n v="405419"/>
    <s v="2014-Q3"/>
    <x v="1"/>
    <x v="0"/>
    <s v="2014"/>
    <x v="1"/>
    <x v="9"/>
    <x v="12"/>
    <s v="azpcld"/>
    <s v="main"/>
    <x v="3"/>
    <s v="Novelist Select"/>
    <x v="30"/>
    <n v="743486"/>
    <n v="0"/>
    <n v="0"/>
    <n v="0"/>
    <n v="0"/>
    <n v="0"/>
    <n v="0"/>
    <n v="0"/>
    <n v="0"/>
    <m/>
    <m/>
    <m/>
    <m/>
    <m/>
    <m/>
  </r>
  <r>
    <n v="405419"/>
    <s v="2014-Q3"/>
    <x v="1"/>
    <x v="0"/>
    <s v="2014"/>
    <x v="1"/>
    <x v="9"/>
    <x v="12"/>
    <s v="azpcld"/>
    <s v="main"/>
    <x v="4"/>
    <s v="Novelist Select"/>
    <x v="31"/>
    <n v="43"/>
    <n v="0"/>
    <n v="0"/>
    <n v="0"/>
    <n v="0"/>
    <n v="0"/>
    <n v="0"/>
    <n v="0"/>
    <n v="0"/>
    <m/>
    <m/>
    <m/>
    <m/>
    <m/>
    <m/>
  </r>
  <r>
    <n v="8901"/>
    <s v="2014-Q3"/>
    <x v="1"/>
    <x v="0"/>
    <s v="2014"/>
    <x v="1"/>
    <x v="3"/>
    <x v="13"/>
    <s v="pinal_az"/>
    <s v="main"/>
    <x v="0"/>
    <s v="Novelist Plus"/>
    <x v="32"/>
    <n v="183"/>
    <n v="1"/>
    <n v="1"/>
    <n v="0"/>
    <n v="0"/>
    <n v="171"/>
    <n v="0"/>
    <n v="0"/>
    <n v="0"/>
    <m/>
    <m/>
    <m/>
    <m/>
    <m/>
    <m/>
  </r>
  <r>
    <n v="29416"/>
    <s v="2014-Q3"/>
    <x v="1"/>
    <x v="0"/>
    <s v="2014"/>
    <x v="1"/>
    <x v="10"/>
    <x v="14"/>
    <s v="azprescott"/>
    <s v="main"/>
    <x v="0"/>
    <s v="Novelist Plus"/>
    <x v="33"/>
    <n v="196"/>
    <n v="0"/>
    <n v="0"/>
    <n v="0"/>
    <n v="0"/>
    <n v="204"/>
    <n v="0"/>
    <n v="0"/>
    <n v="0"/>
    <m/>
    <m/>
    <m/>
    <m/>
    <m/>
    <m/>
  </r>
  <r>
    <n v="22616"/>
    <s v="2014-Q3"/>
    <x v="1"/>
    <x v="0"/>
    <s v="2014"/>
    <x v="1"/>
    <x v="10"/>
    <x v="15"/>
    <s v="azprescottval"/>
    <s v="main"/>
    <x v="0"/>
    <s v="Novelist Plus"/>
    <x v="5"/>
    <n v="3"/>
    <n v="0"/>
    <n v="0"/>
    <n v="0"/>
    <n v="0"/>
    <n v="2"/>
    <n v="0"/>
    <n v="0"/>
    <n v="0"/>
    <m/>
    <m/>
    <m/>
    <m/>
    <m/>
    <m/>
  </r>
  <r>
    <n v="11980"/>
    <s v="2014-Q3"/>
    <x v="1"/>
    <x v="0"/>
    <s v="2014"/>
    <x v="1"/>
    <x v="11"/>
    <x v="16"/>
    <s v="azsaffordgcl"/>
    <s v="main"/>
    <x v="0"/>
    <s v="Novelist Plus"/>
    <x v="6"/>
    <n v="16"/>
    <n v="0"/>
    <n v="0"/>
    <n v="0"/>
    <n v="0"/>
    <n v="6"/>
    <n v="0"/>
    <n v="0"/>
    <n v="0"/>
    <m/>
    <m/>
    <m/>
    <m/>
    <m/>
    <m/>
  </r>
  <r>
    <n v="9301"/>
    <s v="2014-Q3"/>
    <x v="1"/>
    <x v="0"/>
    <s v="2014"/>
    <x v="1"/>
    <x v="10"/>
    <x v="17"/>
    <s v="azyavapai"/>
    <s v="main"/>
    <x v="5"/>
    <s v="Novelist Select"/>
    <x v="34"/>
    <n v="110814"/>
    <n v="0"/>
    <n v="0"/>
    <n v="0"/>
    <n v="0"/>
    <n v="0"/>
    <n v="0"/>
    <n v="0"/>
    <n v="0"/>
    <m/>
    <m/>
    <m/>
    <m/>
    <m/>
    <m/>
  </r>
  <r>
    <e v="#N/A"/>
    <s v="2014-Q3"/>
    <x v="1"/>
    <x v="0"/>
    <s v="2014"/>
    <x v="1"/>
    <x v="12"/>
    <x v="18"/>
    <s v="azycldo"/>
    <s v="main"/>
    <x v="0"/>
    <s v="Novelist Plus"/>
    <x v="35"/>
    <n v="374"/>
    <n v="1"/>
    <n v="1"/>
    <n v="0"/>
    <n v="0"/>
    <n v="312"/>
    <n v="0"/>
    <n v="0"/>
    <n v="0"/>
    <m/>
    <m/>
    <m/>
    <m/>
    <m/>
    <m/>
  </r>
  <r>
    <e v="#N/A"/>
    <s v="2014-Q3"/>
    <x v="1"/>
    <x v="0"/>
    <s v="2014"/>
    <x v="1"/>
    <x v="12"/>
    <x v="18"/>
    <s v="azycldo"/>
    <s v="main"/>
    <x v="6"/>
    <s v="Novelist Select"/>
    <x v="36"/>
    <n v="7801"/>
    <n v="0"/>
    <n v="0"/>
    <n v="0"/>
    <n v="0"/>
    <n v="0"/>
    <n v="0"/>
    <n v="0"/>
    <n v="0"/>
    <m/>
    <m/>
    <m/>
    <m/>
    <m/>
    <m/>
  </r>
  <r>
    <n v="22669"/>
    <s v="2014-Q3"/>
    <x v="1"/>
    <x v="0"/>
    <s v="2014"/>
    <x v="1"/>
    <x v="13"/>
    <x v="19"/>
    <s v="avondale_az"/>
    <s v="main"/>
    <x v="7"/>
    <s v="Novelist Plus"/>
    <x v="27"/>
    <n v="3"/>
    <n v="0"/>
    <n v="0"/>
    <n v="0"/>
    <n v="1"/>
    <n v="0"/>
    <n v="0"/>
    <n v="0"/>
    <n v="0"/>
    <m/>
    <m/>
    <m/>
    <m/>
    <m/>
    <m/>
  </r>
  <r>
    <s v="N/A"/>
    <s v="2014-Q3"/>
    <x v="1"/>
    <x v="0"/>
    <s v="2014"/>
    <x v="1"/>
    <x v="13"/>
    <x v="20"/>
    <s v="buckeye_az"/>
    <s v="main"/>
    <x v="7"/>
    <s v="Novelist Plus"/>
    <x v="2"/>
    <n v="0"/>
    <n v="0"/>
    <n v="0"/>
    <n v="0"/>
    <n v="0"/>
    <n v="0"/>
    <n v="0"/>
    <n v="0"/>
    <n v="0"/>
    <m/>
    <m/>
    <m/>
    <m/>
    <m/>
    <m/>
  </r>
  <r>
    <n v="309229"/>
    <s v="2014-Q3"/>
    <x v="1"/>
    <x v="0"/>
    <s v="2014"/>
    <x v="1"/>
    <x v="13"/>
    <x v="21"/>
    <s v="chandler_main"/>
    <s v="main"/>
    <x v="7"/>
    <s v="Novelist Plus"/>
    <x v="37"/>
    <n v="428"/>
    <n v="0"/>
    <n v="0"/>
    <n v="0"/>
    <n v="671"/>
    <n v="0"/>
    <n v="0"/>
    <n v="0"/>
    <n v="0"/>
    <m/>
    <m/>
    <m/>
    <m/>
    <m/>
    <m/>
  </r>
  <r>
    <n v="102303"/>
    <s v="2014-Q3"/>
    <x v="1"/>
    <x v="0"/>
    <s v="2014"/>
    <x v="1"/>
    <x v="13"/>
    <x v="22"/>
    <s v="glendale_main"/>
    <s v="main"/>
    <x v="7"/>
    <s v="Novelist Plus"/>
    <x v="38"/>
    <n v="348"/>
    <n v="0"/>
    <n v="0"/>
    <n v="0"/>
    <n v="212"/>
    <n v="0"/>
    <n v="0"/>
    <n v="0"/>
    <n v="0"/>
    <m/>
    <m/>
    <m/>
    <m/>
    <m/>
    <m/>
  </r>
  <r>
    <n v="145358"/>
    <s v="2014-Q3"/>
    <x v="1"/>
    <x v="0"/>
    <s v="2014"/>
    <x v="1"/>
    <x v="13"/>
    <x v="23"/>
    <s v="maricopa_main"/>
    <s v="main"/>
    <x v="7"/>
    <s v="Novelist Plus"/>
    <x v="36"/>
    <n v="550"/>
    <n v="0"/>
    <n v="0"/>
    <n v="0"/>
    <n v="558"/>
    <n v="0"/>
    <n v="0"/>
    <n v="0"/>
    <n v="0"/>
    <m/>
    <m/>
    <m/>
    <m/>
    <m/>
    <m/>
  </r>
  <r>
    <n v="147983"/>
    <s v="2014-Q3"/>
    <x v="1"/>
    <x v="0"/>
    <s v="2014"/>
    <x v="1"/>
    <x v="13"/>
    <x v="24"/>
    <s v="mesa86532"/>
    <s v="main"/>
    <x v="7"/>
    <s v="Novelist Plus"/>
    <x v="39"/>
    <n v="326"/>
    <n v="0"/>
    <n v="0"/>
    <n v="0"/>
    <n v="563"/>
    <n v="0"/>
    <n v="33"/>
    <n v="0"/>
    <n v="0"/>
    <m/>
    <m/>
    <m/>
    <m/>
    <m/>
    <m/>
  </r>
  <r>
    <n v="109952"/>
    <s v="2014-Q3"/>
    <x v="1"/>
    <x v="0"/>
    <s v="2014"/>
    <x v="1"/>
    <x v="13"/>
    <x v="25"/>
    <s v="peor29132"/>
    <s v="main"/>
    <x v="7"/>
    <s v="Novelist Plus"/>
    <x v="6"/>
    <n v="3"/>
    <n v="0"/>
    <n v="0"/>
    <n v="0"/>
    <n v="1"/>
    <n v="0"/>
    <n v="0"/>
    <n v="0"/>
    <n v="0"/>
    <m/>
    <m/>
    <m/>
    <m/>
    <m/>
    <m/>
  </r>
  <r>
    <n v="943450"/>
    <s v="2014-Q3"/>
    <x v="1"/>
    <x v="0"/>
    <s v="2014"/>
    <x v="1"/>
    <x v="13"/>
    <x v="26"/>
    <s v="phx_main"/>
    <s v="main"/>
    <x v="7"/>
    <s v="Novelist Plus"/>
    <x v="40"/>
    <n v="448"/>
    <n v="0"/>
    <n v="0"/>
    <n v="0"/>
    <n v="635"/>
    <n v="0"/>
    <n v="148"/>
    <n v="0"/>
    <n v="0"/>
    <m/>
    <m/>
    <m/>
    <m/>
    <m/>
    <m/>
  </r>
  <r>
    <n v="174482"/>
    <s v="2014-Q3"/>
    <x v="1"/>
    <x v="0"/>
    <s v="2014"/>
    <x v="1"/>
    <x v="13"/>
    <x v="27"/>
    <s v="scottsdale_hq"/>
    <s v="main"/>
    <x v="7"/>
    <s v="Novelist Plus"/>
    <x v="41"/>
    <n v="104"/>
    <n v="0"/>
    <n v="0"/>
    <n v="0"/>
    <n v="110"/>
    <n v="0"/>
    <n v="20"/>
    <n v="0"/>
    <n v="0"/>
    <m/>
    <m/>
    <m/>
    <m/>
    <m/>
    <m/>
  </r>
  <r>
    <n v="140708"/>
    <s v="2014-Q3"/>
    <x v="1"/>
    <x v="0"/>
    <s v="2014"/>
    <x v="1"/>
    <x v="13"/>
    <x v="28"/>
    <s v="tempe_main"/>
    <s v="main"/>
    <x v="7"/>
    <s v="Novelist Plus"/>
    <x v="42"/>
    <n v="107"/>
    <n v="0"/>
    <n v="0"/>
    <n v="0"/>
    <n v="115"/>
    <n v="0"/>
    <n v="802"/>
    <n v="0"/>
    <n v="0"/>
    <m/>
    <m/>
    <m/>
    <m/>
    <m/>
    <m/>
  </r>
  <r>
    <n v="11452"/>
    <s v="2014-Q3"/>
    <x v="2"/>
    <x v="0"/>
    <s v="2014"/>
    <x v="2"/>
    <x v="0"/>
    <x v="0"/>
    <s v="azapachecpl"/>
    <s v="main"/>
    <x v="0"/>
    <s v="Novelist Plus"/>
    <x v="12"/>
    <n v="8"/>
    <n v="0"/>
    <n v="0"/>
    <n v="0"/>
    <n v="0"/>
    <n v="4"/>
    <n v="0"/>
    <n v="0"/>
    <n v="0"/>
    <m/>
    <m/>
    <m/>
    <m/>
    <m/>
    <m/>
  </r>
  <r>
    <e v="#N/A"/>
    <s v="2014-Q3"/>
    <x v="2"/>
    <x v="0"/>
    <s v="2014"/>
    <x v="2"/>
    <x v="1"/>
    <x v="1"/>
    <s v="azstatelibdev"/>
    <s v="main"/>
    <x v="1"/>
    <s v="Novelist Plus"/>
    <x v="43"/>
    <n v="922"/>
    <n v="1"/>
    <n v="1"/>
    <n v="0"/>
    <n v="0"/>
    <n v="954"/>
    <n v="0"/>
    <n v="0"/>
    <n v="0"/>
    <m/>
    <m/>
    <m/>
    <m/>
    <m/>
    <m/>
  </r>
  <r>
    <e v="#N/A"/>
    <s v="2014-Q3"/>
    <x v="2"/>
    <x v="0"/>
    <s v="2014"/>
    <x v="2"/>
    <x v="1"/>
    <x v="1"/>
    <s v="azstatelibdev"/>
    <s v="main"/>
    <x v="0"/>
    <s v="Novelist Plus"/>
    <x v="13"/>
    <n v="8"/>
    <n v="0"/>
    <n v="0"/>
    <n v="0"/>
    <n v="0"/>
    <n v="58"/>
    <n v="0"/>
    <n v="0"/>
    <n v="0"/>
    <m/>
    <m/>
    <m/>
    <m/>
    <m/>
    <m/>
  </r>
  <r>
    <n v="22669"/>
    <s v="2014-Q3"/>
    <x v="2"/>
    <x v="0"/>
    <s v="2014"/>
    <x v="2"/>
    <x v="13"/>
    <x v="19"/>
    <s v="avondale_az"/>
    <s v="main"/>
    <x v="0"/>
    <s v="Novelist Plus"/>
    <x v="12"/>
    <n v="9"/>
    <n v="0"/>
    <n v="0"/>
    <n v="0"/>
    <n v="0"/>
    <n v="5"/>
    <n v="0"/>
    <n v="0"/>
    <n v="0"/>
    <m/>
    <m/>
    <m/>
    <m/>
    <m/>
    <m/>
  </r>
  <r>
    <n v="1469"/>
    <s v="2014-Q3"/>
    <x v="2"/>
    <x v="0"/>
    <s v="2014"/>
    <x v="2"/>
    <x v="2"/>
    <x v="2"/>
    <s v="azccldo"/>
    <s v="main"/>
    <x v="2"/>
    <s v="Novelist Plus"/>
    <x v="44"/>
    <n v="248"/>
    <n v="0"/>
    <n v="0"/>
    <n v="0"/>
    <n v="0"/>
    <n v="488"/>
    <n v="0"/>
    <n v="0"/>
    <n v="0"/>
    <m/>
    <m/>
    <m/>
    <m/>
    <m/>
    <m/>
  </r>
  <r>
    <n v="72247"/>
    <s v="2014-Q3"/>
    <x v="2"/>
    <x v="0"/>
    <s v="2014"/>
    <x v="2"/>
    <x v="4"/>
    <x v="5"/>
    <s v="azflagstaff"/>
    <s v="main"/>
    <x v="0"/>
    <s v="Novelist Plus"/>
    <x v="28"/>
    <n v="162"/>
    <n v="0"/>
    <n v="0"/>
    <n v="0"/>
    <n v="0"/>
    <n v="154"/>
    <n v="0"/>
    <n v="0"/>
    <n v="24"/>
    <m/>
    <m/>
    <m/>
    <m/>
    <m/>
    <m/>
  </r>
  <r>
    <n v="72"/>
    <s v="2014-Q3"/>
    <x v="2"/>
    <x v="0"/>
    <s v="2014"/>
    <x v="2"/>
    <x v="5"/>
    <x v="7"/>
    <s v="azgcldo"/>
    <s v="main"/>
    <x v="0"/>
    <s v="Novelist Plus"/>
    <x v="2"/>
    <n v="5"/>
    <n v="0"/>
    <n v="0"/>
    <n v="0"/>
    <n v="0"/>
    <n v="32"/>
    <n v="0"/>
    <n v="0"/>
    <n v="0"/>
    <m/>
    <m/>
    <m/>
    <m/>
    <m/>
    <m/>
  </r>
  <r>
    <e v="#N/A"/>
    <s v="2014-Q3"/>
    <x v="2"/>
    <x v="0"/>
    <s v="2014"/>
    <x v="2"/>
    <x v="6"/>
    <x v="8"/>
    <s v="azgreenl"/>
    <s v="main"/>
    <x v="0"/>
    <s v="Novelist Plus"/>
    <x v="2"/>
    <n v="3"/>
    <n v="1"/>
    <n v="1"/>
    <n v="0"/>
    <n v="0"/>
    <n v="6"/>
    <n v="0"/>
    <n v="0"/>
    <n v="0"/>
    <m/>
    <m/>
    <m/>
    <m/>
    <m/>
    <m/>
  </r>
  <r>
    <n v="33183"/>
    <s v="2014-Q3"/>
    <x v="2"/>
    <x v="0"/>
    <s v="2014"/>
    <x v="2"/>
    <x v="3"/>
    <x v="9"/>
    <s v="azmaricopacom"/>
    <s v="main"/>
    <x v="0"/>
    <s v="Novelist Plus"/>
    <x v="45"/>
    <n v="7"/>
    <n v="0"/>
    <n v="0"/>
    <n v="0"/>
    <n v="0"/>
    <n v="7"/>
    <n v="0"/>
    <n v="0"/>
    <n v="0"/>
    <m/>
    <m/>
    <m/>
    <m/>
    <m/>
    <m/>
  </r>
  <r>
    <n v="87143"/>
    <s v="2014-Q3"/>
    <x v="2"/>
    <x v="0"/>
    <s v="2014"/>
    <x v="2"/>
    <x v="7"/>
    <x v="10"/>
    <s v="azmohave"/>
    <s v="main"/>
    <x v="0"/>
    <s v="Novelist Plus"/>
    <x v="46"/>
    <n v="644"/>
    <n v="0"/>
    <n v="0"/>
    <n v="0"/>
    <n v="0"/>
    <n v="982"/>
    <n v="0"/>
    <n v="0"/>
    <n v="1"/>
    <m/>
    <m/>
    <m/>
    <m/>
    <m/>
    <m/>
  </r>
  <r>
    <n v="2461"/>
    <s v="2014-Q3"/>
    <x v="2"/>
    <x v="0"/>
    <s v="2014"/>
    <x v="2"/>
    <x v="8"/>
    <x v="11"/>
    <s v="azncldo"/>
    <s v="main"/>
    <x v="0"/>
    <s v="Novelist Plus"/>
    <x v="0"/>
    <n v="10"/>
    <n v="0"/>
    <n v="0"/>
    <n v="0"/>
    <n v="0"/>
    <n v="8"/>
    <n v="0"/>
    <n v="0"/>
    <n v="0"/>
    <m/>
    <m/>
    <m/>
    <m/>
    <m/>
    <m/>
  </r>
  <r>
    <n v="405419"/>
    <s v="2014-Q3"/>
    <x v="2"/>
    <x v="0"/>
    <s v="2014"/>
    <x v="2"/>
    <x v="9"/>
    <x v="12"/>
    <s v="azpcld"/>
    <s v="main"/>
    <x v="0"/>
    <s v="Novelist Plus"/>
    <x v="47"/>
    <n v="647"/>
    <n v="0"/>
    <n v="0"/>
    <n v="0"/>
    <n v="0"/>
    <n v="963"/>
    <n v="0"/>
    <n v="0"/>
    <n v="170"/>
    <m/>
    <m/>
    <m/>
    <m/>
    <m/>
    <m/>
  </r>
  <r>
    <n v="405419"/>
    <s v="2014-Q3"/>
    <x v="2"/>
    <x v="0"/>
    <s v="2014"/>
    <x v="2"/>
    <x v="9"/>
    <x v="12"/>
    <s v="azpcld"/>
    <s v="main"/>
    <x v="3"/>
    <s v="Novelist Select"/>
    <x v="48"/>
    <n v="733014"/>
    <n v="0"/>
    <n v="0"/>
    <n v="0"/>
    <n v="0"/>
    <n v="0"/>
    <n v="0"/>
    <n v="0"/>
    <n v="0"/>
    <m/>
    <m/>
    <m/>
    <m/>
    <m/>
    <m/>
  </r>
  <r>
    <n v="405419"/>
    <s v="2014-Q3"/>
    <x v="2"/>
    <x v="0"/>
    <s v="2014"/>
    <x v="2"/>
    <x v="9"/>
    <x v="12"/>
    <s v="azpcld"/>
    <s v="main"/>
    <x v="4"/>
    <s v="Novelist Select"/>
    <x v="49"/>
    <n v="42"/>
    <n v="0"/>
    <n v="0"/>
    <n v="0"/>
    <n v="0"/>
    <n v="0"/>
    <n v="0"/>
    <n v="0"/>
    <n v="0"/>
    <m/>
    <m/>
    <m/>
    <m/>
    <m/>
    <m/>
  </r>
  <r>
    <n v="405419"/>
    <s v="2014-Q3"/>
    <x v="2"/>
    <x v="0"/>
    <s v="2014"/>
    <x v="2"/>
    <x v="9"/>
    <x v="12"/>
    <s v="azpcld"/>
    <s v="main"/>
    <x v="8"/>
    <s v="Novelist Select"/>
    <x v="2"/>
    <n v="246"/>
    <n v="0"/>
    <n v="0"/>
    <n v="0"/>
    <n v="0"/>
    <n v="0"/>
    <n v="0"/>
    <n v="0"/>
    <n v="0"/>
    <m/>
    <m/>
    <m/>
    <m/>
    <m/>
    <m/>
  </r>
  <r>
    <n v="405419"/>
    <s v="2014-Q3"/>
    <x v="2"/>
    <x v="0"/>
    <s v="2014"/>
    <x v="2"/>
    <x v="9"/>
    <x v="12"/>
    <s v="azpcld"/>
    <s v="main"/>
    <x v="9"/>
    <s v="Novelist Select"/>
    <x v="2"/>
    <n v="106"/>
    <n v="0"/>
    <n v="0"/>
    <n v="0"/>
    <n v="0"/>
    <n v="0"/>
    <n v="0"/>
    <n v="0"/>
    <n v="0"/>
    <m/>
    <m/>
    <m/>
    <m/>
    <m/>
    <m/>
  </r>
  <r>
    <n v="8901"/>
    <s v="2014-Q3"/>
    <x v="2"/>
    <x v="0"/>
    <s v="2014"/>
    <x v="2"/>
    <x v="3"/>
    <x v="13"/>
    <s v="pinal_az"/>
    <s v="main"/>
    <x v="0"/>
    <s v="Novelist Plus"/>
    <x v="50"/>
    <n v="158"/>
    <n v="0"/>
    <n v="0"/>
    <n v="0"/>
    <n v="0"/>
    <n v="161"/>
    <n v="0"/>
    <n v="0"/>
    <n v="5"/>
    <m/>
    <m/>
    <m/>
    <m/>
    <m/>
    <m/>
  </r>
  <r>
    <n v="29416"/>
    <s v="2014-Q3"/>
    <x v="2"/>
    <x v="0"/>
    <s v="2014"/>
    <x v="2"/>
    <x v="10"/>
    <x v="14"/>
    <s v="azprescott"/>
    <s v="main"/>
    <x v="0"/>
    <s v="Novelist Plus"/>
    <x v="51"/>
    <n v="168"/>
    <n v="0"/>
    <n v="0"/>
    <n v="0"/>
    <n v="0"/>
    <n v="373"/>
    <n v="0"/>
    <n v="0"/>
    <n v="36"/>
    <m/>
    <m/>
    <m/>
    <m/>
    <m/>
    <m/>
  </r>
  <r>
    <n v="11980"/>
    <s v="2014-Q3"/>
    <x v="2"/>
    <x v="0"/>
    <s v="2014"/>
    <x v="2"/>
    <x v="11"/>
    <x v="16"/>
    <s v="azsaffordgcl"/>
    <s v="main"/>
    <x v="0"/>
    <s v="Novelist Plus"/>
    <x v="6"/>
    <n v="12"/>
    <n v="0"/>
    <n v="0"/>
    <n v="0"/>
    <n v="0"/>
    <n v="9"/>
    <n v="0"/>
    <n v="0"/>
    <n v="0"/>
    <m/>
    <m/>
    <m/>
    <m/>
    <m/>
    <m/>
  </r>
  <r>
    <n v="9301"/>
    <s v="2014-Q3"/>
    <x v="2"/>
    <x v="0"/>
    <s v="2014"/>
    <x v="2"/>
    <x v="10"/>
    <x v="17"/>
    <s v="azyavapai"/>
    <s v="main"/>
    <x v="5"/>
    <s v="Novelist Select"/>
    <x v="52"/>
    <n v="118979"/>
    <n v="0"/>
    <n v="0"/>
    <n v="0"/>
    <n v="0"/>
    <n v="0"/>
    <n v="0"/>
    <n v="0"/>
    <n v="0"/>
    <m/>
    <m/>
    <m/>
    <m/>
    <m/>
    <m/>
  </r>
  <r>
    <n v="9301"/>
    <s v="2014-Q3"/>
    <x v="2"/>
    <x v="0"/>
    <s v="2014"/>
    <x v="2"/>
    <x v="10"/>
    <x v="17"/>
    <s v="azyavapai"/>
    <s v="main"/>
    <x v="6"/>
    <s v="Novelist Select"/>
    <x v="6"/>
    <n v="323"/>
    <n v="0"/>
    <n v="0"/>
    <n v="0"/>
    <n v="0"/>
    <n v="0"/>
    <n v="0"/>
    <n v="0"/>
    <n v="0"/>
    <m/>
    <m/>
    <m/>
    <m/>
    <m/>
    <m/>
  </r>
  <r>
    <e v="#N/A"/>
    <s v="2014-Q3"/>
    <x v="2"/>
    <x v="0"/>
    <s v="2014"/>
    <x v="2"/>
    <x v="12"/>
    <x v="18"/>
    <s v="azycldo"/>
    <s v="main"/>
    <x v="0"/>
    <s v="Novelist Plus"/>
    <x v="53"/>
    <n v="594"/>
    <n v="0"/>
    <n v="0"/>
    <n v="0"/>
    <n v="0"/>
    <n v="290"/>
    <n v="0"/>
    <n v="0"/>
    <n v="0"/>
    <m/>
    <m/>
    <m/>
    <m/>
    <m/>
    <m/>
  </r>
  <r>
    <e v="#N/A"/>
    <s v="2014-Q3"/>
    <x v="2"/>
    <x v="0"/>
    <s v="2014"/>
    <x v="2"/>
    <x v="12"/>
    <x v="18"/>
    <s v="azycldo"/>
    <s v="main"/>
    <x v="6"/>
    <s v="Novelist Select"/>
    <x v="54"/>
    <n v="14575"/>
    <n v="0"/>
    <n v="0"/>
    <n v="0"/>
    <n v="0"/>
    <n v="0"/>
    <n v="0"/>
    <n v="0"/>
    <n v="0"/>
    <m/>
    <m/>
    <m/>
    <m/>
    <m/>
    <m/>
  </r>
  <r>
    <n v="22669"/>
    <s v="2014-Q3"/>
    <x v="2"/>
    <x v="0"/>
    <s v="2014"/>
    <x v="2"/>
    <x v="13"/>
    <x v="19"/>
    <s v="avondale_az"/>
    <s v="main"/>
    <x v="7"/>
    <s v="Novelist Plus"/>
    <x v="0"/>
    <n v="9"/>
    <n v="0"/>
    <n v="0"/>
    <n v="0"/>
    <n v="0"/>
    <n v="5"/>
    <n v="0"/>
    <n v="0"/>
    <n v="0"/>
    <m/>
    <m/>
    <m/>
    <m/>
    <m/>
    <m/>
  </r>
  <r>
    <n v="309229"/>
    <s v="2014-Q3"/>
    <x v="2"/>
    <x v="0"/>
    <s v="2014"/>
    <x v="2"/>
    <x v="13"/>
    <x v="21"/>
    <s v="chandler_main"/>
    <s v="main"/>
    <x v="7"/>
    <s v="Novelist Plus"/>
    <x v="55"/>
    <n v="363"/>
    <n v="3"/>
    <n v="0"/>
    <n v="0"/>
    <n v="0"/>
    <n v="463"/>
    <n v="0"/>
    <n v="0"/>
    <n v="0"/>
    <m/>
    <m/>
    <m/>
    <m/>
    <m/>
    <m/>
  </r>
  <r>
    <n v="102303"/>
    <s v="2014-Q3"/>
    <x v="2"/>
    <x v="0"/>
    <s v="2014"/>
    <x v="2"/>
    <x v="13"/>
    <x v="22"/>
    <s v="glendale_main"/>
    <s v="main"/>
    <x v="7"/>
    <s v="Novelist Plus"/>
    <x v="18"/>
    <n v="219"/>
    <n v="0"/>
    <n v="0"/>
    <n v="0"/>
    <n v="0"/>
    <n v="139"/>
    <n v="0"/>
    <n v="0"/>
    <n v="0"/>
    <m/>
    <m/>
    <m/>
    <m/>
    <m/>
    <m/>
  </r>
  <r>
    <n v="145358"/>
    <s v="2014-Q3"/>
    <x v="2"/>
    <x v="0"/>
    <s v="2014"/>
    <x v="2"/>
    <x v="13"/>
    <x v="23"/>
    <s v="maricopa_main"/>
    <s v="main"/>
    <x v="7"/>
    <s v="Novelist Plus"/>
    <x v="56"/>
    <n v="648"/>
    <n v="0"/>
    <n v="0"/>
    <n v="0"/>
    <n v="0"/>
    <n v="442"/>
    <n v="0"/>
    <n v="0"/>
    <n v="0"/>
    <m/>
    <m/>
    <m/>
    <m/>
    <m/>
    <m/>
  </r>
  <r>
    <n v="147983"/>
    <s v="2014-Q3"/>
    <x v="2"/>
    <x v="0"/>
    <s v="2014"/>
    <x v="2"/>
    <x v="13"/>
    <x v="24"/>
    <s v="mesa86532"/>
    <s v="main"/>
    <x v="7"/>
    <s v="Novelist Plus"/>
    <x v="57"/>
    <n v="264"/>
    <n v="1"/>
    <n v="0"/>
    <n v="0"/>
    <n v="0"/>
    <n v="386"/>
    <n v="0"/>
    <n v="0"/>
    <n v="19"/>
    <m/>
    <m/>
    <m/>
    <m/>
    <m/>
    <m/>
  </r>
  <r>
    <n v="109952"/>
    <s v="2014-Q3"/>
    <x v="2"/>
    <x v="0"/>
    <s v="2014"/>
    <x v="2"/>
    <x v="13"/>
    <x v="25"/>
    <s v="peor29132"/>
    <s v="main"/>
    <x v="7"/>
    <s v="Novelist Plus"/>
    <x v="2"/>
    <n v="3"/>
    <n v="0"/>
    <n v="0"/>
    <n v="0"/>
    <n v="0"/>
    <n v="8"/>
    <n v="0"/>
    <n v="0"/>
    <n v="0"/>
    <m/>
    <m/>
    <m/>
    <m/>
    <m/>
    <m/>
  </r>
  <r>
    <n v="943450"/>
    <s v="2014-Q3"/>
    <x v="2"/>
    <x v="0"/>
    <s v="2014"/>
    <x v="2"/>
    <x v="13"/>
    <x v="26"/>
    <s v="phx_main"/>
    <s v="main"/>
    <x v="7"/>
    <s v="Novelist Plus"/>
    <x v="58"/>
    <n v="482"/>
    <n v="0"/>
    <n v="0"/>
    <n v="0"/>
    <n v="0"/>
    <n v="551"/>
    <n v="0"/>
    <n v="0"/>
    <n v="55"/>
    <m/>
    <m/>
    <m/>
    <m/>
    <m/>
    <m/>
  </r>
  <r>
    <n v="174482"/>
    <s v="2014-Q3"/>
    <x v="2"/>
    <x v="0"/>
    <s v="2014"/>
    <x v="2"/>
    <x v="13"/>
    <x v="27"/>
    <s v="scottsdale_hq"/>
    <s v="main"/>
    <x v="7"/>
    <s v="Novelist Plus"/>
    <x v="53"/>
    <n v="99"/>
    <n v="0"/>
    <n v="0"/>
    <n v="0"/>
    <n v="0"/>
    <n v="145"/>
    <n v="0"/>
    <n v="0"/>
    <n v="17"/>
    <m/>
    <m/>
    <m/>
    <m/>
    <m/>
    <m/>
  </r>
  <r>
    <n v="140708"/>
    <s v="2014-Q3"/>
    <x v="2"/>
    <x v="0"/>
    <s v="2014"/>
    <x v="2"/>
    <x v="13"/>
    <x v="28"/>
    <s v="tempe_main"/>
    <s v="main"/>
    <x v="7"/>
    <s v="Novelist Plus"/>
    <x v="59"/>
    <n v="112"/>
    <n v="0"/>
    <n v="0"/>
    <n v="0"/>
    <n v="0"/>
    <n v="193"/>
    <n v="0"/>
    <n v="0"/>
    <n v="999"/>
    <m/>
    <m/>
    <m/>
    <m/>
    <m/>
    <m/>
  </r>
  <r>
    <n v="11452"/>
    <s v="2014-Q4"/>
    <x v="3"/>
    <x v="0"/>
    <s v="2014"/>
    <x v="3"/>
    <x v="0"/>
    <x v="0"/>
    <s v="azapachecpl"/>
    <s v="main"/>
    <x v="0"/>
    <s v="Novelist Plus"/>
    <x v="6"/>
    <n v="6"/>
    <n v="0"/>
    <n v="0"/>
    <n v="0"/>
    <n v="0"/>
    <n v="39"/>
    <n v="0"/>
    <n v="0"/>
    <n v="0"/>
    <m/>
    <m/>
    <m/>
    <m/>
    <m/>
    <m/>
  </r>
  <r>
    <n v="63208"/>
    <s v="2014-Q4"/>
    <x v="3"/>
    <x v="0"/>
    <s v="2014"/>
    <x v="3"/>
    <x v="3"/>
    <x v="29"/>
    <s v="azapachejct"/>
    <s v="main"/>
    <x v="0"/>
    <s v="Novelist Plus"/>
    <x v="2"/>
    <n v="1"/>
    <n v="0"/>
    <n v="0"/>
    <n v="0"/>
    <n v="0"/>
    <n v="1"/>
    <n v="0"/>
    <n v="0"/>
    <n v="0"/>
    <m/>
    <m/>
    <m/>
    <m/>
    <m/>
    <m/>
  </r>
  <r>
    <e v="#N/A"/>
    <s v="2014-Q4"/>
    <x v="3"/>
    <x v="0"/>
    <s v="2014"/>
    <x v="3"/>
    <x v="3"/>
    <x v="30"/>
    <s v="azarizonacity"/>
    <s v="main"/>
    <x v="0"/>
    <s v="Novelist Plus"/>
    <x v="2"/>
    <n v="1"/>
    <n v="0"/>
    <n v="0"/>
    <n v="0"/>
    <n v="0"/>
    <n v="1"/>
    <n v="0"/>
    <n v="0"/>
    <n v="0"/>
    <m/>
    <m/>
    <m/>
    <m/>
    <m/>
    <m/>
  </r>
  <r>
    <e v="#N/A"/>
    <s v="2014-Q4"/>
    <x v="3"/>
    <x v="0"/>
    <s v="2014"/>
    <x v="3"/>
    <x v="1"/>
    <x v="1"/>
    <s v="azstatelibdev"/>
    <s v="main"/>
    <x v="1"/>
    <s v="Novelist Plus"/>
    <x v="60"/>
    <n v="844"/>
    <n v="0"/>
    <n v="0"/>
    <n v="0"/>
    <n v="0"/>
    <n v="906"/>
    <n v="0"/>
    <n v="0"/>
    <n v="0"/>
    <m/>
    <m/>
    <m/>
    <m/>
    <m/>
    <m/>
  </r>
  <r>
    <e v="#N/A"/>
    <s v="2014-Q4"/>
    <x v="3"/>
    <x v="0"/>
    <s v="2014"/>
    <x v="3"/>
    <x v="1"/>
    <x v="1"/>
    <s v="azstatelibdev"/>
    <s v="main"/>
    <x v="0"/>
    <s v="Novelist Plus"/>
    <x v="61"/>
    <n v="17"/>
    <n v="0"/>
    <n v="0"/>
    <n v="0"/>
    <n v="0"/>
    <n v="60"/>
    <n v="0"/>
    <n v="0"/>
    <n v="0"/>
    <m/>
    <m/>
    <m/>
    <m/>
    <m/>
    <m/>
  </r>
  <r>
    <n v="22669"/>
    <s v="2014-Q4"/>
    <x v="3"/>
    <x v="0"/>
    <s v="2014"/>
    <x v="3"/>
    <x v="13"/>
    <x v="19"/>
    <s v="avondale_az"/>
    <s v="main"/>
    <x v="0"/>
    <s v="Novelist Plus"/>
    <x v="27"/>
    <n v="19"/>
    <n v="0"/>
    <n v="0"/>
    <n v="0"/>
    <n v="0"/>
    <n v="67"/>
    <n v="0"/>
    <n v="0"/>
    <n v="0"/>
    <m/>
    <m/>
    <m/>
    <m/>
    <m/>
    <m/>
  </r>
  <r>
    <n v="1469"/>
    <s v="2014-Q4"/>
    <x v="3"/>
    <x v="0"/>
    <s v="2014"/>
    <x v="3"/>
    <x v="2"/>
    <x v="2"/>
    <s v="azccldo"/>
    <s v="main"/>
    <x v="2"/>
    <s v="Novelist Plus"/>
    <x v="62"/>
    <n v="191"/>
    <n v="0"/>
    <n v="0"/>
    <n v="0"/>
    <n v="0"/>
    <n v="208"/>
    <n v="0"/>
    <n v="0"/>
    <n v="0"/>
    <m/>
    <m/>
    <m/>
    <m/>
    <m/>
    <m/>
  </r>
  <r>
    <n v="9676"/>
    <s v="2014-Q4"/>
    <x v="3"/>
    <x v="0"/>
    <s v="2014"/>
    <x v="3"/>
    <x v="3"/>
    <x v="31"/>
    <s v="azcollidge"/>
    <s v="main"/>
    <x v="0"/>
    <s v="Novelist Plus"/>
    <x v="2"/>
    <n v="1"/>
    <n v="0"/>
    <n v="0"/>
    <n v="0"/>
    <n v="0"/>
    <n v="1"/>
    <n v="0"/>
    <n v="0"/>
    <n v="0"/>
    <m/>
    <m/>
    <m/>
    <m/>
    <m/>
    <m/>
  </r>
  <r>
    <n v="72247"/>
    <s v="2014-Q4"/>
    <x v="3"/>
    <x v="0"/>
    <s v="2014"/>
    <x v="3"/>
    <x v="4"/>
    <x v="5"/>
    <s v="azflagstaff"/>
    <s v="main"/>
    <x v="0"/>
    <s v="Novelist Plus"/>
    <x v="63"/>
    <n v="153"/>
    <n v="0"/>
    <n v="0"/>
    <n v="0"/>
    <n v="0"/>
    <n v="156"/>
    <n v="0"/>
    <n v="0"/>
    <n v="10"/>
    <m/>
    <m/>
    <m/>
    <m/>
    <m/>
    <m/>
  </r>
  <r>
    <e v="#N/A"/>
    <s v="2014-Q4"/>
    <x v="3"/>
    <x v="0"/>
    <s v="2014"/>
    <x v="3"/>
    <x v="6"/>
    <x v="8"/>
    <s v="azgreenl"/>
    <s v="main"/>
    <x v="0"/>
    <s v="Novelist Plus"/>
    <x v="2"/>
    <n v="4"/>
    <n v="0"/>
    <n v="0"/>
    <n v="0"/>
    <n v="0"/>
    <n v="3"/>
    <n v="0"/>
    <n v="0"/>
    <n v="0"/>
    <m/>
    <m/>
    <m/>
    <m/>
    <m/>
    <m/>
  </r>
  <r>
    <n v="33183"/>
    <s v="2014-Q4"/>
    <x v="3"/>
    <x v="0"/>
    <s v="2014"/>
    <x v="3"/>
    <x v="3"/>
    <x v="9"/>
    <s v="azmaricopacom"/>
    <s v="main"/>
    <x v="0"/>
    <s v="Novelist Plus"/>
    <x v="2"/>
    <n v="1"/>
    <n v="0"/>
    <n v="0"/>
    <n v="0"/>
    <n v="0"/>
    <n v="1"/>
    <n v="0"/>
    <n v="0"/>
    <n v="0"/>
    <m/>
    <m/>
    <m/>
    <m/>
    <m/>
    <m/>
  </r>
  <r>
    <n v="87143"/>
    <s v="2014-Q4"/>
    <x v="3"/>
    <x v="0"/>
    <s v="2014"/>
    <x v="3"/>
    <x v="7"/>
    <x v="10"/>
    <s v="azmohave"/>
    <s v="main"/>
    <x v="0"/>
    <s v="Novelist Plus"/>
    <x v="15"/>
    <n v="910"/>
    <n v="0"/>
    <n v="0"/>
    <n v="0"/>
    <n v="0"/>
    <n v="894"/>
    <n v="0"/>
    <n v="0"/>
    <n v="0"/>
    <m/>
    <m/>
    <m/>
    <m/>
    <m/>
    <m/>
  </r>
  <r>
    <n v="2461"/>
    <s v="2014-Q4"/>
    <x v="3"/>
    <x v="0"/>
    <s v="2014"/>
    <x v="3"/>
    <x v="8"/>
    <x v="11"/>
    <s v="azncldo"/>
    <s v="main"/>
    <x v="0"/>
    <s v="Novelist Plus"/>
    <x v="6"/>
    <n v="12"/>
    <n v="0"/>
    <n v="0"/>
    <n v="0"/>
    <n v="0"/>
    <n v="5"/>
    <n v="0"/>
    <n v="0"/>
    <n v="0"/>
    <m/>
    <m/>
    <m/>
    <m/>
    <m/>
    <m/>
  </r>
  <r>
    <n v="405419"/>
    <s v="2014-Q4"/>
    <x v="3"/>
    <x v="0"/>
    <s v="2014"/>
    <x v="3"/>
    <x v="9"/>
    <x v="12"/>
    <s v="azpcld"/>
    <s v="main"/>
    <x v="0"/>
    <s v="Novelist Plus"/>
    <x v="64"/>
    <n v="752"/>
    <n v="0"/>
    <n v="0"/>
    <n v="0"/>
    <n v="0"/>
    <n v="956"/>
    <n v="0"/>
    <n v="0"/>
    <n v="102"/>
    <m/>
    <m/>
    <m/>
    <m/>
    <m/>
    <m/>
  </r>
  <r>
    <n v="405419"/>
    <s v="2014-Q4"/>
    <x v="3"/>
    <x v="0"/>
    <s v="2014"/>
    <x v="3"/>
    <x v="9"/>
    <x v="12"/>
    <s v="azpcld"/>
    <s v="main"/>
    <x v="3"/>
    <s v="Novelist Select"/>
    <x v="65"/>
    <n v="721699"/>
    <n v="0"/>
    <n v="0"/>
    <n v="0"/>
    <n v="0"/>
    <n v="0"/>
    <n v="0"/>
    <n v="0"/>
    <n v="0"/>
    <m/>
    <m/>
    <m/>
    <m/>
    <m/>
    <m/>
  </r>
  <r>
    <n v="405419"/>
    <s v="2014-Q4"/>
    <x v="3"/>
    <x v="0"/>
    <s v="2014"/>
    <x v="3"/>
    <x v="9"/>
    <x v="12"/>
    <s v="azpcld"/>
    <s v="main"/>
    <x v="4"/>
    <s v="Novelist Select"/>
    <x v="66"/>
    <n v="58"/>
    <n v="0"/>
    <n v="0"/>
    <n v="0"/>
    <n v="0"/>
    <n v="0"/>
    <n v="0"/>
    <n v="0"/>
    <n v="0"/>
    <m/>
    <m/>
    <m/>
    <m/>
    <m/>
    <m/>
  </r>
  <r>
    <n v="405419"/>
    <s v="2014-Q4"/>
    <x v="3"/>
    <x v="0"/>
    <s v="2014"/>
    <x v="3"/>
    <x v="9"/>
    <x v="12"/>
    <s v="azpcld"/>
    <s v="main"/>
    <x v="9"/>
    <s v="Novelist Select"/>
    <x v="27"/>
    <n v="6975"/>
    <n v="0"/>
    <n v="0"/>
    <n v="0"/>
    <n v="0"/>
    <n v="0"/>
    <n v="0"/>
    <n v="0"/>
    <n v="0"/>
    <m/>
    <m/>
    <m/>
    <m/>
    <m/>
    <m/>
  </r>
  <r>
    <n v="8901"/>
    <s v="2014-Q4"/>
    <x v="3"/>
    <x v="0"/>
    <s v="2014"/>
    <x v="3"/>
    <x v="3"/>
    <x v="13"/>
    <s v="pinal_az"/>
    <s v="main"/>
    <x v="0"/>
    <s v="Novelist Plus"/>
    <x v="67"/>
    <n v="143"/>
    <n v="0"/>
    <n v="0"/>
    <n v="0"/>
    <n v="0"/>
    <n v="162"/>
    <n v="0"/>
    <n v="0"/>
    <n v="3"/>
    <m/>
    <m/>
    <m/>
    <m/>
    <m/>
    <m/>
  </r>
  <r>
    <n v="29416"/>
    <s v="2014-Q4"/>
    <x v="3"/>
    <x v="0"/>
    <s v="2014"/>
    <x v="3"/>
    <x v="10"/>
    <x v="14"/>
    <s v="azprescott"/>
    <s v="main"/>
    <x v="0"/>
    <s v="Novelist Plus"/>
    <x v="68"/>
    <n v="519"/>
    <n v="0"/>
    <n v="0"/>
    <n v="0"/>
    <n v="0"/>
    <n v="547"/>
    <n v="0"/>
    <n v="0"/>
    <n v="230"/>
    <m/>
    <m/>
    <m/>
    <m/>
    <m/>
    <m/>
  </r>
  <r>
    <n v="11980"/>
    <s v="2014-Q4"/>
    <x v="3"/>
    <x v="0"/>
    <s v="2014"/>
    <x v="3"/>
    <x v="11"/>
    <x v="16"/>
    <s v="azsaffordgcl"/>
    <s v="main"/>
    <x v="0"/>
    <s v="Novelist Plus"/>
    <x v="5"/>
    <n v="19"/>
    <n v="0"/>
    <n v="0"/>
    <n v="0"/>
    <n v="0"/>
    <n v="9"/>
    <n v="0"/>
    <n v="0"/>
    <n v="0"/>
    <m/>
    <m/>
    <m/>
    <m/>
    <m/>
    <m/>
  </r>
  <r>
    <n v="9301"/>
    <s v="2014-Q4"/>
    <x v="3"/>
    <x v="0"/>
    <s v="2014"/>
    <x v="3"/>
    <x v="10"/>
    <x v="17"/>
    <s v="azyavapai"/>
    <s v="main"/>
    <x v="5"/>
    <s v="Novelist Plus"/>
    <x v="69"/>
    <n v="120537"/>
    <n v="0"/>
    <n v="0"/>
    <n v="0"/>
    <n v="0"/>
    <n v="0"/>
    <n v="0"/>
    <n v="0"/>
    <n v="0"/>
    <m/>
    <m/>
    <m/>
    <m/>
    <m/>
    <m/>
  </r>
  <r>
    <n v="9301"/>
    <s v="2014-Q4"/>
    <x v="3"/>
    <x v="0"/>
    <s v="2014"/>
    <x v="3"/>
    <x v="10"/>
    <x v="17"/>
    <s v="azyavapai"/>
    <s v="main"/>
    <x v="6"/>
    <s v="Novelist Select"/>
    <x v="12"/>
    <n v="1243"/>
    <n v="0"/>
    <n v="0"/>
    <n v="0"/>
    <n v="0"/>
    <n v="0"/>
    <n v="0"/>
    <n v="0"/>
    <n v="0"/>
    <m/>
    <m/>
    <m/>
    <m/>
    <m/>
    <m/>
  </r>
  <r>
    <e v="#N/A"/>
    <s v="2014-Q4"/>
    <x v="3"/>
    <x v="0"/>
    <s v="2014"/>
    <x v="3"/>
    <x v="12"/>
    <x v="18"/>
    <s v="azycldo"/>
    <s v="main"/>
    <x v="0"/>
    <s v="Novelist Plus"/>
    <x v="70"/>
    <n v="255"/>
    <n v="0"/>
    <n v="0"/>
    <n v="0"/>
    <n v="0"/>
    <n v="220"/>
    <n v="0"/>
    <n v="0"/>
    <n v="0"/>
    <m/>
    <m/>
    <m/>
    <m/>
    <m/>
    <m/>
  </r>
  <r>
    <e v="#N/A"/>
    <s v="2014-Q4"/>
    <x v="3"/>
    <x v="0"/>
    <s v="2014"/>
    <x v="3"/>
    <x v="12"/>
    <x v="18"/>
    <s v="azycldo"/>
    <s v="main"/>
    <x v="6"/>
    <s v="Novelist Select"/>
    <x v="2"/>
    <n v="4"/>
    <n v="0"/>
    <n v="0"/>
    <n v="0"/>
    <n v="0"/>
    <n v="0"/>
    <n v="0"/>
    <n v="0"/>
    <n v="0"/>
    <m/>
    <m/>
    <m/>
    <m/>
    <m/>
    <m/>
  </r>
  <r>
    <n v="22669"/>
    <s v="2014-Q4"/>
    <x v="3"/>
    <x v="0"/>
    <s v="2014"/>
    <x v="3"/>
    <x v="13"/>
    <x v="19"/>
    <s v="avondale_az"/>
    <s v="main"/>
    <x v="7"/>
    <s v="Novelist Plus"/>
    <x v="45"/>
    <n v="19"/>
    <n v="0"/>
    <n v="0"/>
    <n v="0"/>
    <n v="0"/>
    <n v="67"/>
    <n v="0"/>
    <n v="0"/>
    <n v="0"/>
    <m/>
    <m/>
    <m/>
    <m/>
    <m/>
    <m/>
  </r>
  <r>
    <n v="309229"/>
    <s v="2014-Q4"/>
    <x v="3"/>
    <x v="0"/>
    <s v="2014"/>
    <x v="3"/>
    <x v="13"/>
    <x v="21"/>
    <s v="chandler_main"/>
    <s v="main"/>
    <x v="7"/>
    <s v="Novelist Plus"/>
    <x v="71"/>
    <n v="259"/>
    <n v="0"/>
    <n v="0"/>
    <n v="0"/>
    <n v="0"/>
    <n v="330"/>
    <n v="0"/>
    <n v="0"/>
    <n v="0"/>
    <m/>
    <m/>
    <m/>
    <m/>
    <m/>
    <m/>
  </r>
  <r>
    <n v="7004"/>
    <s v="2014-Q4"/>
    <x v="3"/>
    <x v="0"/>
    <s v="2014"/>
    <x v="3"/>
    <x v="13"/>
    <x v="32"/>
    <s v="desertfh_az"/>
    <s v="main"/>
    <x v="7"/>
    <s v="Novelist Plus"/>
    <x v="2"/>
    <n v="0"/>
    <n v="0"/>
    <n v="0"/>
    <n v="0"/>
    <n v="0"/>
    <n v="0"/>
    <n v="0"/>
    <n v="0"/>
    <n v="0"/>
    <m/>
    <m/>
    <m/>
    <m/>
    <m/>
    <m/>
  </r>
  <r>
    <n v="102303"/>
    <s v="2014-Q4"/>
    <x v="3"/>
    <x v="0"/>
    <s v="2014"/>
    <x v="3"/>
    <x v="13"/>
    <x v="22"/>
    <s v="glendale_main"/>
    <s v="main"/>
    <x v="7"/>
    <s v="Novelist Plus"/>
    <x v="72"/>
    <n v="293"/>
    <n v="0"/>
    <n v="0"/>
    <n v="0"/>
    <n v="0"/>
    <n v="286"/>
    <n v="0"/>
    <n v="0"/>
    <n v="0"/>
    <m/>
    <m/>
    <m/>
    <m/>
    <m/>
    <m/>
  </r>
  <r>
    <n v="145358"/>
    <s v="2014-Q4"/>
    <x v="3"/>
    <x v="0"/>
    <s v="2014"/>
    <x v="3"/>
    <x v="13"/>
    <x v="23"/>
    <s v="maricopa_main"/>
    <s v="main"/>
    <x v="7"/>
    <s v="Novelist Plus"/>
    <x v="73"/>
    <n v="386"/>
    <n v="0"/>
    <n v="0"/>
    <n v="0"/>
    <n v="0"/>
    <n v="298"/>
    <n v="0"/>
    <n v="0"/>
    <n v="0"/>
    <m/>
    <m/>
    <m/>
    <m/>
    <m/>
    <m/>
  </r>
  <r>
    <n v="147983"/>
    <s v="2014-Q4"/>
    <x v="3"/>
    <x v="0"/>
    <s v="2014"/>
    <x v="3"/>
    <x v="13"/>
    <x v="24"/>
    <s v="mesa86532"/>
    <s v="main"/>
    <x v="7"/>
    <s v="Novelist Plus"/>
    <x v="20"/>
    <n v="168"/>
    <n v="0"/>
    <n v="0"/>
    <n v="0"/>
    <n v="0"/>
    <n v="106"/>
    <n v="0"/>
    <n v="0"/>
    <n v="9"/>
    <m/>
    <m/>
    <m/>
    <m/>
    <m/>
    <m/>
  </r>
  <r>
    <n v="109952"/>
    <s v="2014-Q4"/>
    <x v="3"/>
    <x v="0"/>
    <s v="2014"/>
    <x v="3"/>
    <x v="13"/>
    <x v="25"/>
    <s v="peor29132"/>
    <s v="main"/>
    <x v="7"/>
    <s v="Novelist Plus"/>
    <x v="6"/>
    <n v="14"/>
    <n v="0"/>
    <n v="0"/>
    <n v="0"/>
    <n v="0"/>
    <n v="21"/>
    <n v="0"/>
    <n v="0"/>
    <n v="0"/>
    <m/>
    <m/>
    <m/>
    <m/>
    <m/>
    <m/>
  </r>
  <r>
    <n v="943450"/>
    <s v="2014-Q4"/>
    <x v="3"/>
    <x v="0"/>
    <s v="2014"/>
    <x v="3"/>
    <x v="13"/>
    <x v="26"/>
    <s v="phx_main"/>
    <s v="main"/>
    <x v="7"/>
    <s v="Novelist Plus"/>
    <x v="74"/>
    <n v="469"/>
    <n v="0"/>
    <n v="0"/>
    <n v="0"/>
    <n v="0"/>
    <n v="530"/>
    <n v="0"/>
    <n v="0"/>
    <n v="103"/>
    <m/>
    <m/>
    <m/>
    <m/>
    <m/>
    <m/>
  </r>
  <r>
    <n v="174482"/>
    <s v="2014-Q4"/>
    <x v="3"/>
    <x v="0"/>
    <s v="2014"/>
    <x v="3"/>
    <x v="13"/>
    <x v="27"/>
    <s v="scottsdale_hq"/>
    <s v="main"/>
    <x v="7"/>
    <s v="Novelist Plus"/>
    <x v="72"/>
    <n v="145"/>
    <n v="0"/>
    <n v="0"/>
    <n v="0"/>
    <n v="0"/>
    <n v="221"/>
    <n v="0"/>
    <n v="0"/>
    <n v="9"/>
    <m/>
    <m/>
    <m/>
    <m/>
    <m/>
    <m/>
  </r>
  <r>
    <n v="140708"/>
    <s v="2014-Q4"/>
    <x v="3"/>
    <x v="0"/>
    <s v="2014"/>
    <x v="3"/>
    <x v="13"/>
    <x v="28"/>
    <s v="tempe_main"/>
    <s v="main"/>
    <x v="7"/>
    <s v="Novelist Plus"/>
    <x v="75"/>
    <n v="108"/>
    <n v="0"/>
    <n v="0"/>
    <n v="0"/>
    <n v="0"/>
    <n v="177"/>
    <n v="0"/>
    <n v="0"/>
    <n v="1161"/>
    <m/>
    <m/>
    <m/>
    <m/>
    <m/>
    <m/>
  </r>
  <r>
    <e v="#N/A"/>
    <s v="2014-Q4"/>
    <x v="4"/>
    <x v="0"/>
    <s v="2014"/>
    <x v="4"/>
    <x v="1"/>
    <x v="1"/>
    <s v="azstatelibdev"/>
    <s v="main"/>
    <x v="1"/>
    <s v="Novelist Plus"/>
    <x v="76"/>
    <n v="1824"/>
    <n v="2"/>
    <n v="2"/>
    <n v="0"/>
    <n v="0"/>
    <n v="1392"/>
    <n v="0"/>
    <n v="0"/>
    <n v="0"/>
    <m/>
    <m/>
    <m/>
    <m/>
    <m/>
    <m/>
  </r>
  <r>
    <e v="#N/A"/>
    <s v="2014-Q4"/>
    <x v="4"/>
    <x v="0"/>
    <s v="2014"/>
    <x v="4"/>
    <x v="1"/>
    <x v="1"/>
    <s v="azstatelibdev"/>
    <s v="main"/>
    <x v="0"/>
    <s v="Novelist Plus"/>
    <x v="0"/>
    <n v="31"/>
    <n v="0"/>
    <n v="0"/>
    <n v="0"/>
    <n v="0"/>
    <n v="18"/>
    <n v="0"/>
    <n v="0"/>
    <n v="0"/>
    <m/>
    <m/>
    <m/>
    <m/>
    <m/>
    <m/>
  </r>
  <r>
    <n v="22669"/>
    <s v="2014-Q4"/>
    <x v="4"/>
    <x v="0"/>
    <s v="2014"/>
    <x v="4"/>
    <x v="13"/>
    <x v="19"/>
    <s v="avondale_az"/>
    <s v="main"/>
    <x v="0"/>
    <s v="Novelist Plus"/>
    <x v="12"/>
    <n v="12"/>
    <n v="0"/>
    <n v="0"/>
    <n v="0"/>
    <n v="0"/>
    <n v="5"/>
    <n v="0"/>
    <n v="0"/>
    <n v="0"/>
    <m/>
    <m/>
    <m/>
    <m/>
    <m/>
    <m/>
  </r>
  <r>
    <n v="1469"/>
    <s v="2014-Q4"/>
    <x v="4"/>
    <x v="0"/>
    <s v="2014"/>
    <x v="4"/>
    <x v="2"/>
    <x v="2"/>
    <s v="azccldo"/>
    <s v="main"/>
    <x v="2"/>
    <s v="Novelist Plus"/>
    <x v="77"/>
    <n v="199"/>
    <n v="0"/>
    <n v="0"/>
    <n v="0"/>
    <n v="0"/>
    <n v="224"/>
    <n v="0"/>
    <n v="0"/>
    <n v="0"/>
    <m/>
    <m/>
    <m/>
    <m/>
    <m/>
    <m/>
  </r>
  <r>
    <n v="72247"/>
    <s v="2014-Q4"/>
    <x v="4"/>
    <x v="0"/>
    <s v="2014"/>
    <x v="4"/>
    <x v="4"/>
    <x v="5"/>
    <s v="azflagstaff"/>
    <s v="main"/>
    <x v="0"/>
    <s v="Novelist Plus"/>
    <x v="78"/>
    <n v="242"/>
    <n v="0"/>
    <n v="0"/>
    <n v="0"/>
    <n v="0"/>
    <n v="189"/>
    <n v="0"/>
    <n v="0"/>
    <n v="17"/>
    <m/>
    <m/>
    <m/>
    <m/>
    <m/>
    <m/>
  </r>
  <r>
    <e v="#N/A"/>
    <s v="2014-Q4"/>
    <x v="4"/>
    <x v="0"/>
    <s v="2014"/>
    <x v="4"/>
    <x v="6"/>
    <x v="8"/>
    <s v="azgreenl"/>
    <s v="main"/>
    <x v="0"/>
    <s v="Novelist Plus"/>
    <x v="2"/>
    <n v="3"/>
    <n v="0"/>
    <n v="0"/>
    <n v="0"/>
    <n v="0"/>
    <n v="0"/>
    <n v="0"/>
    <n v="0"/>
    <n v="0"/>
    <m/>
    <m/>
    <m/>
    <m/>
    <m/>
    <m/>
  </r>
  <r>
    <n v="87143"/>
    <s v="2014-Q4"/>
    <x v="4"/>
    <x v="0"/>
    <s v="2014"/>
    <x v="4"/>
    <x v="7"/>
    <x v="10"/>
    <s v="azmohave"/>
    <s v="main"/>
    <x v="0"/>
    <s v="Novelist Plus"/>
    <x v="28"/>
    <n v="1012"/>
    <n v="0"/>
    <n v="0"/>
    <n v="0"/>
    <n v="0"/>
    <n v="684"/>
    <n v="0"/>
    <n v="0"/>
    <n v="3"/>
    <m/>
    <m/>
    <m/>
    <m/>
    <m/>
    <m/>
  </r>
  <r>
    <e v="#N/A"/>
    <s v="2014-Q4"/>
    <x v="4"/>
    <x v="0"/>
    <s v="2014"/>
    <x v="4"/>
    <x v="6"/>
    <x v="33"/>
    <s v="more78132"/>
    <s v="main"/>
    <x v="0"/>
    <s v="Novelist Plus"/>
    <x v="2"/>
    <n v="0"/>
    <n v="0"/>
    <n v="0"/>
    <n v="0"/>
    <n v="0"/>
    <n v="4"/>
    <n v="0"/>
    <n v="0"/>
    <n v="0"/>
    <m/>
    <m/>
    <m/>
    <m/>
    <m/>
    <m/>
  </r>
  <r>
    <n v="2461"/>
    <s v="2014-Q4"/>
    <x v="4"/>
    <x v="0"/>
    <s v="2014"/>
    <x v="4"/>
    <x v="8"/>
    <x v="11"/>
    <s v="azncldo"/>
    <s v="main"/>
    <x v="0"/>
    <s v="Novelist Plus"/>
    <x v="12"/>
    <n v="8"/>
    <n v="0"/>
    <n v="0"/>
    <n v="0"/>
    <n v="0"/>
    <n v="6"/>
    <n v="0"/>
    <n v="0"/>
    <n v="0"/>
    <m/>
    <m/>
    <m/>
    <m/>
    <m/>
    <m/>
  </r>
  <r>
    <n v="405419"/>
    <s v="2014-Q4"/>
    <x v="4"/>
    <x v="0"/>
    <s v="2014"/>
    <x v="4"/>
    <x v="9"/>
    <x v="12"/>
    <s v="azpcld"/>
    <s v="main"/>
    <x v="0"/>
    <s v="Novelist Plus"/>
    <x v="79"/>
    <n v="460"/>
    <n v="0"/>
    <n v="0"/>
    <n v="0"/>
    <n v="0"/>
    <n v="580"/>
    <n v="0"/>
    <n v="0"/>
    <n v="59"/>
    <m/>
    <m/>
    <m/>
    <m/>
    <m/>
    <m/>
  </r>
  <r>
    <n v="405419"/>
    <s v="2014-Q4"/>
    <x v="4"/>
    <x v="0"/>
    <s v="2014"/>
    <x v="4"/>
    <x v="9"/>
    <x v="12"/>
    <s v="azpcld"/>
    <s v="main"/>
    <x v="3"/>
    <s v="Novelist Select"/>
    <x v="80"/>
    <n v="514883"/>
    <n v="0"/>
    <n v="0"/>
    <n v="0"/>
    <n v="0"/>
    <n v="0"/>
    <n v="0"/>
    <n v="0"/>
    <n v="0"/>
    <m/>
    <m/>
    <m/>
    <m/>
    <m/>
    <m/>
  </r>
  <r>
    <n v="405419"/>
    <s v="2014-Q4"/>
    <x v="4"/>
    <x v="0"/>
    <s v="2014"/>
    <x v="4"/>
    <x v="9"/>
    <x v="12"/>
    <s v="azpcld"/>
    <s v="main"/>
    <x v="4"/>
    <s v="Novelist Select"/>
    <x v="81"/>
    <n v="64"/>
    <n v="0"/>
    <n v="0"/>
    <n v="0"/>
    <n v="0"/>
    <n v="0"/>
    <n v="0"/>
    <n v="0"/>
    <n v="0"/>
    <m/>
    <m/>
    <m/>
    <m/>
    <m/>
    <m/>
  </r>
  <r>
    <n v="405419"/>
    <s v="2014-Q4"/>
    <x v="4"/>
    <x v="0"/>
    <s v="2014"/>
    <x v="4"/>
    <x v="9"/>
    <x v="12"/>
    <s v="azpcld"/>
    <s v="main"/>
    <x v="9"/>
    <s v="Novelist Select"/>
    <x v="59"/>
    <n v="23361"/>
    <n v="0"/>
    <n v="0"/>
    <n v="0"/>
    <n v="0"/>
    <n v="0"/>
    <n v="0"/>
    <n v="0"/>
    <n v="0"/>
    <m/>
    <m/>
    <m/>
    <m/>
    <m/>
    <m/>
  </r>
  <r>
    <n v="8901"/>
    <s v="2014-Q4"/>
    <x v="4"/>
    <x v="0"/>
    <s v="2014"/>
    <x v="4"/>
    <x v="3"/>
    <x v="13"/>
    <s v="pinal_az"/>
    <s v="main"/>
    <x v="0"/>
    <s v="Novelist Plus"/>
    <x v="18"/>
    <n v="166"/>
    <n v="0"/>
    <n v="0"/>
    <n v="0"/>
    <n v="0"/>
    <n v="147"/>
    <n v="0"/>
    <n v="0"/>
    <n v="4"/>
    <m/>
    <m/>
    <m/>
    <m/>
    <m/>
    <m/>
  </r>
  <r>
    <n v="29416"/>
    <s v="2014-Q4"/>
    <x v="4"/>
    <x v="0"/>
    <s v="2014"/>
    <x v="4"/>
    <x v="10"/>
    <x v="14"/>
    <s v="azprescott"/>
    <s v="main"/>
    <x v="0"/>
    <s v="Novelist Plus"/>
    <x v="82"/>
    <n v="167"/>
    <n v="0"/>
    <n v="0"/>
    <n v="0"/>
    <n v="0"/>
    <n v="140"/>
    <n v="0"/>
    <n v="0"/>
    <n v="2"/>
    <m/>
    <m/>
    <m/>
    <m/>
    <m/>
    <m/>
  </r>
  <r>
    <n v="11980"/>
    <s v="2014-Q4"/>
    <x v="4"/>
    <x v="0"/>
    <s v="2014"/>
    <x v="4"/>
    <x v="11"/>
    <x v="16"/>
    <s v="azsaffordgcl"/>
    <s v="main"/>
    <x v="0"/>
    <s v="Novelist Plus"/>
    <x v="27"/>
    <n v="51"/>
    <n v="0"/>
    <n v="0"/>
    <n v="0"/>
    <n v="0"/>
    <n v="32"/>
    <n v="0"/>
    <n v="0"/>
    <n v="0"/>
    <m/>
    <m/>
    <m/>
    <m/>
    <m/>
    <m/>
  </r>
  <r>
    <n v="9301"/>
    <s v="2014-Q4"/>
    <x v="4"/>
    <x v="0"/>
    <s v="2014"/>
    <x v="4"/>
    <x v="10"/>
    <x v="17"/>
    <s v="azyavapai"/>
    <s v="main"/>
    <x v="5"/>
    <s v="Novelist Select"/>
    <x v="83"/>
    <n v="101722"/>
    <n v="0"/>
    <n v="0"/>
    <n v="0"/>
    <n v="0"/>
    <n v="0"/>
    <n v="0"/>
    <n v="0"/>
    <n v="0"/>
    <m/>
    <m/>
    <m/>
    <m/>
    <m/>
    <m/>
  </r>
  <r>
    <e v="#N/A"/>
    <s v="2014-Q4"/>
    <x v="4"/>
    <x v="0"/>
    <s v="2014"/>
    <x v="4"/>
    <x v="12"/>
    <x v="18"/>
    <s v="azycldo"/>
    <s v="main"/>
    <x v="0"/>
    <s v="Novelist Plus"/>
    <x v="77"/>
    <n v="352"/>
    <n v="0"/>
    <n v="0"/>
    <n v="0"/>
    <n v="0"/>
    <n v="167"/>
    <n v="0"/>
    <n v="0"/>
    <n v="0"/>
    <m/>
    <m/>
    <m/>
    <m/>
    <m/>
    <m/>
  </r>
  <r>
    <n v="22669"/>
    <s v="2014-Q4"/>
    <x v="4"/>
    <x v="0"/>
    <s v="2014"/>
    <x v="4"/>
    <x v="13"/>
    <x v="19"/>
    <s v="avondale_az"/>
    <s v="main"/>
    <x v="7"/>
    <s v="Novelist Plus"/>
    <x v="12"/>
    <n v="12"/>
    <n v="0"/>
    <n v="0"/>
    <n v="0"/>
    <n v="0"/>
    <n v="5"/>
    <n v="0"/>
    <n v="0"/>
    <n v="0"/>
    <m/>
    <m/>
    <m/>
    <m/>
    <m/>
    <m/>
  </r>
  <r>
    <n v="309229"/>
    <s v="2014-Q4"/>
    <x v="4"/>
    <x v="0"/>
    <s v="2014"/>
    <x v="4"/>
    <x v="13"/>
    <x v="21"/>
    <s v="chandler_main"/>
    <s v="main"/>
    <x v="7"/>
    <s v="Novelist Plus"/>
    <x v="84"/>
    <n v="272"/>
    <n v="0"/>
    <n v="0"/>
    <n v="0"/>
    <n v="0"/>
    <n v="388"/>
    <n v="0"/>
    <n v="0"/>
    <n v="0"/>
    <m/>
    <m/>
    <m/>
    <m/>
    <m/>
    <m/>
  </r>
  <r>
    <n v="102303"/>
    <s v="2014-Q4"/>
    <x v="4"/>
    <x v="0"/>
    <s v="2014"/>
    <x v="4"/>
    <x v="13"/>
    <x v="22"/>
    <s v="glendale_main"/>
    <s v="main"/>
    <x v="7"/>
    <s v="Novelist Plus"/>
    <x v="85"/>
    <n v="535"/>
    <n v="0"/>
    <n v="0"/>
    <n v="0"/>
    <n v="0"/>
    <n v="367"/>
    <n v="0"/>
    <n v="0"/>
    <n v="0"/>
    <m/>
    <m/>
    <m/>
    <m/>
    <m/>
    <m/>
  </r>
  <r>
    <n v="145358"/>
    <s v="2014-Q4"/>
    <x v="4"/>
    <x v="0"/>
    <s v="2014"/>
    <x v="4"/>
    <x v="13"/>
    <x v="23"/>
    <s v="maricopa_main"/>
    <s v="main"/>
    <x v="7"/>
    <s v="Novelist Plus"/>
    <x v="86"/>
    <n v="318"/>
    <n v="0"/>
    <n v="0"/>
    <n v="0"/>
    <n v="0"/>
    <n v="454"/>
    <n v="0"/>
    <n v="0"/>
    <n v="0"/>
    <m/>
    <m/>
    <m/>
    <m/>
    <m/>
    <m/>
  </r>
  <r>
    <n v="147983"/>
    <s v="2014-Q4"/>
    <x v="4"/>
    <x v="0"/>
    <s v="2014"/>
    <x v="4"/>
    <x v="13"/>
    <x v="24"/>
    <s v="mesa86532"/>
    <s v="main"/>
    <x v="7"/>
    <s v="Novelist Plus"/>
    <x v="33"/>
    <n v="139"/>
    <n v="0"/>
    <n v="0"/>
    <n v="0"/>
    <n v="0"/>
    <n v="141"/>
    <n v="0"/>
    <n v="0"/>
    <n v="13"/>
    <m/>
    <m/>
    <m/>
    <m/>
    <m/>
    <m/>
  </r>
  <r>
    <n v="109952"/>
    <s v="2014-Q4"/>
    <x v="4"/>
    <x v="0"/>
    <s v="2014"/>
    <x v="4"/>
    <x v="13"/>
    <x v="25"/>
    <s v="peor29132"/>
    <s v="main"/>
    <x v="7"/>
    <s v="Novelist Plus"/>
    <x v="87"/>
    <n v="65"/>
    <n v="0"/>
    <n v="0"/>
    <n v="0"/>
    <n v="0"/>
    <n v="110"/>
    <n v="0"/>
    <n v="0"/>
    <n v="0"/>
    <m/>
    <m/>
    <m/>
    <m/>
    <m/>
    <m/>
  </r>
  <r>
    <n v="943450"/>
    <s v="2014-Q4"/>
    <x v="4"/>
    <x v="0"/>
    <s v="2014"/>
    <x v="4"/>
    <x v="13"/>
    <x v="26"/>
    <s v="phx_main"/>
    <s v="main"/>
    <x v="7"/>
    <s v="Novelist Plus"/>
    <x v="88"/>
    <n v="477"/>
    <n v="0"/>
    <n v="0"/>
    <n v="0"/>
    <n v="0"/>
    <n v="587"/>
    <n v="0"/>
    <n v="0"/>
    <n v="105"/>
    <m/>
    <m/>
    <m/>
    <m/>
    <m/>
    <m/>
  </r>
  <r>
    <n v="174482"/>
    <s v="2014-Q4"/>
    <x v="4"/>
    <x v="0"/>
    <s v="2014"/>
    <x v="4"/>
    <x v="13"/>
    <x v="27"/>
    <s v="scottsdale_hq"/>
    <s v="main"/>
    <x v="7"/>
    <s v="Novelist Plus"/>
    <x v="89"/>
    <n v="77"/>
    <n v="0"/>
    <n v="0"/>
    <n v="0"/>
    <n v="0"/>
    <n v="82"/>
    <n v="0"/>
    <n v="0"/>
    <n v="7"/>
    <m/>
    <m/>
    <m/>
    <m/>
    <m/>
    <m/>
  </r>
  <r>
    <n v="140708"/>
    <s v="2014-Q4"/>
    <x v="4"/>
    <x v="0"/>
    <s v="2014"/>
    <x v="4"/>
    <x v="13"/>
    <x v="28"/>
    <s v="tempe_main"/>
    <s v="main"/>
    <x v="7"/>
    <s v="Novelist Plus"/>
    <x v="66"/>
    <n v="41"/>
    <n v="0"/>
    <n v="0"/>
    <n v="0"/>
    <n v="0"/>
    <n v="40"/>
    <n v="0"/>
    <n v="0"/>
    <n v="509"/>
    <m/>
    <m/>
    <m/>
    <m/>
    <m/>
    <m/>
  </r>
  <r>
    <n v="11452"/>
    <s v="2014-Q4"/>
    <x v="5"/>
    <x v="0"/>
    <s v="2014"/>
    <x v="5"/>
    <x v="0"/>
    <x v="0"/>
    <s v="azapachecpl"/>
    <s v="main"/>
    <x v="0"/>
    <s v="Novelist Plus"/>
    <x v="12"/>
    <n v="11"/>
    <n v="0"/>
    <n v="0"/>
    <n v="0"/>
    <n v="0"/>
    <n v="21"/>
    <n v="0"/>
    <n v="0"/>
    <n v="0"/>
    <m/>
    <m/>
    <m/>
    <m/>
    <m/>
    <m/>
  </r>
  <r>
    <n v="63208"/>
    <s v="2014-Q4"/>
    <x v="5"/>
    <x v="0"/>
    <s v="2014"/>
    <x v="5"/>
    <x v="3"/>
    <x v="29"/>
    <s v="azapachejct"/>
    <s v="main"/>
    <x v="0"/>
    <s v="Novelist Plus"/>
    <x v="2"/>
    <n v="1"/>
    <n v="0"/>
    <n v="0"/>
    <n v="0"/>
    <n v="0"/>
    <n v="1"/>
    <n v="0"/>
    <n v="0"/>
    <n v="0"/>
    <m/>
    <m/>
    <m/>
    <m/>
    <m/>
    <m/>
  </r>
  <r>
    <e v="#N/A"/>
    <s v="2014-Q4"/>
    <x v="5"/>
    <x v="0"/>
    <s v="2014"/>
    <x v="5"/>
    <x v="1"/>
    <x v="1"/>
    <s v="azstatelibdev"/>
    <s v="main"/>
    <x v="1"/>
    <s v="Novelist Plus"/>
    <x v="90"/>
    <n v="801"/>
    <n v="0"/>
    <n v="0"/>
    <n v="0"/>
    <n v="0"/>
    <n v="744"/>
    <n v="0"/>
    <n v="0"/>
    <n v="0"/>
    <m/>
    <m/>
    <m/>
    <m/>
    <m/>
    <m/>
  </r>
  <r>
    <e v="#N/A"/>
    <s v="2014-Q4"/>
    <x v="5"/>
    <x v="0"/>
    <s v="2014"/>
    <x v="5"/>
    <x v="1"/>
    <x v="1"/>
    <s v="azstatelibdev"/>
    <s v="main"/>
    <x v="0"/>
    <s v="Novelist Plus"/>
    <x v="13"/>
    <n v="32"/>
    <n v="0"/>
    <n v="0"/>
    <n v="0"/>
    <n v="0"/>
    <n v="1"/>
    <n v="0"/>
    <n v="0"/>
    <n v="0"/>
    <m/>
    <m/>
    <m/>
    <m/>
    <m/>
    <m/>
  </r>
  <r>
    <n v="22669"/>
    <s v="2014-Q4"/>
    <x v="5"/>
    <x v="0"/>
    <s v="2014"/>
    <x v="5"/>
    <x v="13"/>
    <x v="19"/>
    <s v="avondale_az"/>
    <s v="main"/>
    <x v="0"/>
    <s v="Novelist Plus"/>
    <x v="6"/>
    <n v="3"/>
    <n v="0"/>
    <n v="0"/>
    <n v="0"/>
    <n v="0"/>
    <n v="3"/>
    <n v="0"/>
    <n v="0"/>
    <n v="0"/>
    <m/>
    <m/>
    <m/>
    <m/>
    <m/>
    <m/>
  </r>
  <r>
    <n v="1469"/>
    <s v="2014-Q4"/>
    <x v="5"/>
    <x v="0"/>
    <s v="2014"/>
    <x v="5"/>
    <x v="2"/>
    <x v="2"/>
    <s v="azccldo"/>
    <s v="main"/>
    <x v="2"/>
    <s v="Novelist Plus"/>
    <x v="10"/>
    <n v="202"/>
    <n v="0"/>
    <n v="0"/>
    <n v="0"/>
    <n v="0"/>
    <n v="158"/>
    <n v="0"/>
    <n v="0"/>
    <n v="0"/>
    <m/>
    <m/>
    <m/>
    <m/>
    <m/>
    <m/>
  </r>
  <r>
    <n v="72247"/>
    <s v="2014-Q4"/>
    <x v="5"/>
    <x v="0"/>
    <s v="2014"/>
    <x v="5"/>
    <x v="4"/>
    <x v="5"/>
    <s v="azflagstaff"/>
    <s v="main"/>
    <x v="0"/>
    <s v="Novelist Plus"/>
    <x v="32"/>
    <n v="179"/>
    <n v="1"/>
    <n v="1"/>
    <n v="0"/>
    <n v="0"/>
    <n v="136"/>
    <n v="0"/>
    <n v="0"/>
    <n v="15"/>
    <m/>
    <m/>
    <m/>
    <m/>
    <m/>
    <m/>
  </r>
  <r>
    <e v="#N/A"/>
    <s v="2014-Q4"/>
    <x v="5"/>
    <x v="0"/>
    <s v="2014"/>
    <x v="5"/>
    <x v="6"/>
    <x v="8"/>
    <s v="azgreenl"/>
    <s v="main"/>
    <x v="0"/>
    <s v="Novelist Plus"/>
    <x v="2"/>
    <n v="3"/>
    <n v="0"/>
    <n v="0"/>
    <n v="0"/>
    <n v="0"/>
    <n v="0"/>
    <n v="0"/>
    <n v="0"/>
    <n v="0"/>
    <m/>
    <m/>
    <m/>
    <m/>
    <m/>
    <m/>
  </r>
  <r>
    <n v="33183"/>
    <s v="2014-Q4"/>
    <x v="5"/>
    <x v="0"/>
    <s v="2014"/>
    <x v="5"/>
    <x v="3"/>
    <x v="9"/>
    <s v="azmaricopacom"/>
    <s v="main"/>
    <x v="0"/>
    <s v="Novelist Plus"/>
    <x v="5"/>
    <n v="2"/>
    <n v="0"/>
    <n v="0"/>
    <n v="0"/>
    <n v="0"/>
    <n v="0"/>
    <n v="0"/>
    <n v="0"/>
    <n v="0"/>
    <m/>
    <m/>
    <m/>
    <m/>
    <m/>
    <m/>
  </r>
  <r>
    <n v="87143"/>
    <s v="2014-Q4"/>
    <x v="5"/>
    <x v="0"/>
    <s v="2014"/>
    <x v="5"/>
    <x v="7"/>
    <x v="10"/>
    <s v="azmohave"/>
    <s v="main"/>
    <x v="0"/>
    <s v="Novelist Plus"/>
    <x v="91"/>
    <n v="1574"/>
    <n v="0"/>
    <n v="0"/>
    <n v="0"/>
    <n v="0"/>
    <n v="1240"/>
    <n v="0"/>
    <n v="0"/>
    <n v="2"/>
    <m/>
    <m/>
    <m/>
    <m/>
    <m/>
    <m/>
  </r>
  <r>
    <e v="#N/A"/>
    <s v="2014-Q4"/>
    <x v="5"/>
    <x v="0"/>
    <s v="2014"/>
    <x v="5"/>
    <x v="6"/>
    <x v="33"/>
    <s v="more78132"/>
    <s v="main"/>
    <x v="0"/>
    <s v="Novelist Plus"/>
    <x v="45"/>
    <n v="9"/>
    <n v="0"/>
    <n v="0"/>
    <n v="0"/>
    <n v="0"/>
    <n v="20"/>
    <n v="0"/>
    <n v="0"/>
    <n v="0"/>
    <m/>
    <m/>
    <m/>
    <m/>
    <m/>
    <m/>
  </r>
  <r>
    <n v="2461"/>
    <s v="2014-Q4"/>
    <x v="5"/>
    <x v="0"/>
    <s v="2014"/>
    <x v="5"/>
    <x v="8"/>
    <x v="11"/>
    <s v="azncldo"/>
    <s v="main"/>
    <x v="0"/>
    <s v="Novelist Plus"/>
    <x v="92"/>
    <n v="46"/>
    <n v="0"/>
    <n v="0"/>
    <n v="0"/>
    <n v="0"/>
    <n v="32"/>
    <n v="0"/>
    <n v="0"/>
    <n v="0"/>
    <m/>
    <m/>
    <m/>
    <m/>
    <m/>
    <m/>
  </r>
  <r>
    <n v="405419"/>
    <s v="2014-Q4"/>
    <x v="5"/>
    <x v="0"/>
    <s v="2014"/>
    <x v="5"/>
    <x v="9"/>
    <x v="12"/>
    <s v="azpcld"/>
    <s v="main"/>
    <x v="0"/>
    <s v="Novelist Plus"/>
    <x v="1"/>
    <n v="326"/>
    <n v="0"/>
    <n v="0"/>
    <n v="0"/>
    <n v="0"/>
    <n v="581"/>
    <n v="0"/>
    <n v="0"/>
    <n v="45"/>
    <m/>
    <m/>
    <m/>
    <m/>
    <m/>
    <m/>
  </r>
  <r>
    <n v="405419"/>
    <s v="2014-Q4"/>
    <x v="5"/>
    <x v="0"/>
    <s v="2014"/>
    <x v="5"/>
    <x v="9"/>
    <x v="12"/>
    <s v="azpcld"/>
    <s v="main"/>
    <x v="3"/>
    <s v="Novelist Select"/>
    <x v="93"/>
    <n v="504954"/>
    <n v="0"/>
    <n v="0"/>
    <n v="0"/>
    <n v="0"/>
    <n v="0"/>
    <n v="0"/>
    <n v="0"/>
    <n v="0"/>
    <m/>
    <m/>
    <m/>
    <m/>
    <m/>
    <m/>
  </r>
  <r>
    <n v="405419"/>
    <s v="2014-Q4"/>
    <x v="5"/>
    <x v="0"/>
    <s v="2014"/>
    <x v="5"/>
    <x v="9"/>
    <x v="12"/>
    <s v="azpcld"/>
    <s v="main"/>
    <x v="4"/>
    <s v="Novelist Select"/>
    <x v="94"/>
    <n v="52"/>
    <n v="0"/>
    <n v="0"/>
    <n v="0"/>
    <n v="0"/>
    <n v="0"/>
    <n v="0"/>
    <n v="0"/>
    <n v="0"/>
    <m/>
    <m/>
    <m/>
    <m/>
    <m/>
    <m/>
  </r>
  <r>
    <n v="405419"/>
    <s v="2014-Q4"/>
    <x v="5"/>
    <x v="0"/>
    <s v="2014"/>
    <x v="5"/>
    <x v="9"/>
    <x v="12"/>
    <s v="azpcld"/>
    <s v="main"/>
    <x v="8"/>
    <s v="Novelist Select"/>
    <x v="49"/>
    <n v="31"/>
    <n v="0"/>
    <n v="0"/>
    <n v="0"/>
    <n v="0"/>
    <n v="0"/>
    <n v="0"/>
    <n v="0"/>
    <n v="0"/>
    <m/>
    <m/>
    <m/>
    <m/>
    <m/>
    <m/>
  </r>
  <r>
    <n v="405419"/>
    <s v="2014-Q4"/>
    <x v="5"/>
    <x v="0"/>
    <s v="2014"/>
    <x v="5"/>
    <x v="9"/>
    <x v="12"/>
    <s v="azpcld"/>
    <s v="main"/>
    <x v="9"/>
    <s v="Novelist Select"/>
    <x v="95"/>
    <n v="26140"/>
    <n v="0"/>
    <n v="0"/>
    <n v="0"/>
    <n v="0"/>
    <n v="0"/>
    <n v="0"/>
    <n v="0"/>
    <n v="0"/>
    <m/>
    <m/>
    <m/>
    <m/>
    <m/>
    <m/>
  </r>
  <r>
    <n v="8901"/>
    <s v="2014-Q4"/>
    <x v="5"/>
    <x v="0"/>
    <s v="2014"/>
    <x v="5"/>
    <x v="3"/>
    <x v="13"/>
    <s v="pinal_az"/>
    <s v="main"/>
    <x v="0"/>
    <s v="Novelist Plus"/>
    <x v="32"/>
    <n v="163"/>
    <n v="1"/>
    <n v="1"/>
    <n v="0"/>
    <n v="0"/>
    <n v="173"/>
    <n v="0"/>
    <n v="0"/>
    <n v="1"/>
    <m/>
    <m/>
    <m/>
    <m/>
    <m/>
    <m/>
  </r>
  <r>
    <n v="29416"/>
    <s v="2014-Q4"/>
    <x v="5"/>
    <x v="0"/>
    <s v="2014"/>
    <x v="5"/>
    <x v="10"/>
    <x v="14"/>
    <s v="azprescott"/>
    <s v="main"/>
    <x v="0"/>
    <s v="Novelist Plus"/>
    <x v="25"/>
    <n v="211"/>
    <n v="1"/>
    <n v="1"/>
    <n v="0"/>
    <n v="0"/>
    <n v="175"/>
    <n v="0"/>
    <n v="0"/>
    <n v="10"/>
    <m/>
    <m/>
    <m/>
    <m/>
    <m/>
    <m/>
  </r>
  <r>
    <n v="11980"/>
    <s v="2014-Q4"/>
    <x v="5"/>
    <x v="0"/>
    <s v="2014"/>
    <x v="5"/>
    <x v="11"/>
    <x v="16"/>
    <s v="azsaffordgcl"/>
    <s v="main"/>
    <x v="0"/>
    <s v="Novelist Plus"/>
    <x v="87"/>
    <n v="29"/>
    <n v="0"/>
    <n v="0"/>
    <n v="0"/>
    <n v="0"/>
    <n v="30"/>
    <n v="0"/>
    <n v="0"/>
    <n v="0"/>
    <m/>
    <m/>
    <m/>
    <m/>
    <m/>
    <m/>
  </r>
  <r>
    <n v="9301"/>
    <s v="2014-Q4"/>
    <x v="5"/>
    <x v="0"/>
    <s v="2014"/>
    <x v="5"/>
    <x v="10"/>
    <x v="17"/>
    <s v="azyavapai"/>
    <s v="main"/>
    <x v="5"/>
    <s v="Novelist Select"/>
    <x v="96"/>
    <n v="105444"/>
    <n v="0"/>
    <n v="0"/>
    <n v="0"/>
    <n v="0"/>
    <n v="0"/>
    <n v="0"/>
    <n v="0"/>
    <n v="0"/>
    <m/>
    <m/>
    <m/>
    <m/>
    <m/>
    <m/>
  </r>
  <r>
    <n v="9301"/>
    <s v="2014-Q4"/>
    <x v="5"/>
    <x v="0"/>
    <s v="2014"/>
    <x v="5"/>
    <x v="10"/>
    <x v="17"/>
    <s v="azyavapai"/>
    <s v="main"/>
    <x v="6"/>
    <s v="Novelist Select"/>
    <x v="13"/>
    <n v="49"/>
    <n v="0"/>
    <n v="0"/>
    <n v="0"/>
    <n v="0"/>
    <n v="0"/>
    <n v="0"/>
    <n v="0"/>
    <n v="0"/>
    <m/>
    <m/>
    <m/>
    <m/>
    <m/>
    <m/>
  </r>
  <r>
    <e v="#N/A"/>
    <s v="2014-Q4"/>
    <x v="5"/>
    <x v="0"/>
    <s v="2014"/>
    <x v="5"/>
    <x v="12"/>
    <x v="18"/>
    <s v="azycldo"/>
    <s v="main"/>
    <x v="0"/>
    <s v="Novelist Plus"/>
    <x v="38"/>
    <n v="802"/>
    <n v="1"/>
    <n v="1"/>
    <n v="0"/>
    <n v="0"/>
    <n v="602"/>
    <n v="0"/>
    <n v="0"/>
    <n v="0"/>
    <m/>
    <m/>
    <m/>
    <m/>
    <m/>
    <m/>
  </r>
  <r>
    <e v="#N/A"/>
    <s v="2014-Q4"/>
    <x v="5"/>
    <x v="0"/>
    <s v="2014"/>
    <x v="5"/>
    <x v="12"/>
    <x v="18"/>
    <s v="azycldo"/>
    <s v="main"/>
    <x v="6"/>
    <s v="Novelist Plus"/>
    <x v="12"/>
    <n v="7"/>
    <n v="0"/>
    <n v="0"/>
    <n v="0"/>
    <n v="0"/>
    <n v="0"/>
    <n v="0"/>
    <n v="0"/>
    <n v="0"/>
    <m/>
    <m/>
    <m/>
    <m/>
    <m/>
    <m/>
  </r>
  <r>
    <n v="22669"/>
    <s v="2014-Q4"/>
    <x v="5"/>
    <x v="0"/>
    <s v="2014"/>
    <x v="5"/>
    <x v="13"/>
    <x v="19"/>
    <s v="avondale_az"/>
    <s v="main"/>
    <x v="7"/>
    <s v="Novelist Plus"/>
    <x v="6"/>
    <n v="3"/>
    <n v="0"/>
    <n v="0"/>
    <n v="0"/>
    <n v="0"/>
    <n v="3"/>
    <n v="0"/>
    <n v="0"/>
    <n v="0"/>
    <m/>
    <m/>
    <m/>
    <m/>
    <m/>
    <m/>
  </r>
  <r>
    <n v="309229"/>
    <s v="2014-Q4"/>
    <x v="5"/>
    <x v="0"/>
    <s v="2014"/>
    <x v="5"/>
    <x v="13"/>
    <x v="21"/>
    <s v="chandler_main"/>
    <s v="main"/>
    <x v="7"/>
    <s v="Novelist Plus"/>
    <x v="97"/>
    <n v="164"/>
    <n v="5"/>
    <n v="0"/>
    <n v="0"/>
    <n v="0"/>
    <n v="252"/>
    <n v="0"/>
    <n v="0"/>
    <n v="0"/>
    <m/>
    <m/>
    <m/>
    <m/>
    <m/>
    <m/>
  </r>
  <r>
    <n v="102303"/>
    <s v="2014-Q4"/>
    <x v="5"/>
    <x v="0"/>
    <s v="2014"/>
    <x v="5"/>
    <x v="13"/>
    <x v="22"/>
    <s v="glendale_main"/>
    <s v="main"/>
    <x v="7"/>
    <s v="Novelist Plus"/>
    <x v="98"/>
    <n v="536"/>
    <n v="0"/>
    <n v="0"/>
    <n v="0"/>
    <n v="0"/>
    <n v="774"/>
    <n v="0"/>
    <n v="0"/>
    <n v="0"/>
    <m/>
    <m/>
    <m/>
    <m/>
    <m/>
    <m/>
  </r>
  <r>
    <n v="145358"/>
    <s v="2014-Q4"/>
    <x v="5"/>
    <x v="0"/>
    <s v="2014"/>
    <x v="5"/>
    <x v="13"/>
    <x v="23"/>
    <s v="maricopa_main"/>
    <s v="main"/>
    <x v="7"/>
    <s v="Novelist Plus"/>
    <x v="99"/>
    <n v="372"/>
    <n v="0"/>
    <n v="0"/>
    <n v="0"/>
    <n v="0"/>
    <n v="284"/>
    <n v="0"/>
    <n v="0"/>
    <n v="0"/>
    <m/>
    <m/>
    <m/>
    <m/>
    <m/>
    <m/>
  </r>
  <r>
    <n v="147983"/>
    <s v="2014-Q4"/>
    <x v="5"/>
    <x v="0"/>
    <s v="2014"/>
    <x v="5"/>
    <x v="13"/>
    <x v="24"/>
    <s v="mesa86532"/>
    <s v="main"/>
    <x v="7"/>
    <s v="Novelist Plus"/>
    <x v="53"/>
    <n v="178"/>
    <n v="0"/>
    <n v="0"/>
    <n v="0"/>
    <n v="0"/>
    <n v="292"/>
    <n v="0"/>
    <n v="0"/>
    <n v="24"/>
    <m/>
    <m/>
    <m/>
    <m/>
    <m/>
    <m/>
  </r>
  <r>
    <n v="109952"/>
    <s v="2014-Q4"/>
    <x v="5"/>
    <x v="0"/>
    <s v="2014"/>
    <x v="5"/>
    <x v="13"/>
    <x v="25"/>
    <s v="peor29132"/>
    <s v="main"/>
    <x v="7"/>
    <s v="Novelist Plus"/>
    <x v="12"/>
    <n v="4"/>
    <n v="0"/>
    <n v="0"/>
    <n v="0"/>
    <n v="0"/>
    <n v="27"/>
    <n v="0"/>
    <n v="0"/>
    <n v="0"/>
    <m/>
    <m/>
    <m/>
    <m/>
    <m/>
    <m/>
  </r>
  <r>
    <n v="943450"/>
    <s v="2014-Q4"/>
    <x v="5"/>
    <x v="0"/>
    <s v="2014"/>
    <x v="5"/>
    <x v="13"/>
    <x v="26"/>
    <s v="phx_main"/>
    <s v="main"/>
    <x v="7"/>
    <s v="Novelist Plus"/>
    <x v="100"/>
    <n v="423"/>
    <n v="0"/>
    <n v="0"/>
    <n v="0"/>
    <n v="0"/>
    <n v="459"/>
    <n v="0"/>
    <n v="0"/>
    <n v="135"/>
    <m/>
    <m/>
    <m/>
    <m/>
    <m/>
    <m/>
  </r>
  <r>
    <n v="174482"/>
    <s v="2014-Q4"/>
    <x v="5"/>
    <x v="0"/>
    <s v="2014"/>
    <x v="5"/>
    <x v="13"/>
    <x v="27"/>
    <s v="scottsdale_hq"/>
    <s v="main"/>
    <x v="7"/>
    <s v="Novelist Plus"/>
    <x v="101"/>
    <n v="173"/>
    <n v="0"/>
    <n v="0"/>
    <n v="0"/>
    <n v="0"/>
    <n v="112"/>
    <n v="0"/>
    <n v="0"/>
    <n v="4"/>
    <m/>
    <m/>
    <m/>
    <m/>
    <m/>
    <m/>
  </r>
  <r>
    <n v="140708"/>
    <s v="2014-Q4"/>
    <x v="5"/>
    <x v="0"/>
    <s v="2014"/>
    <x v="5"/>
    <x v="13"/>
    <x v="28"/>
    <s v="tempe_main"/>
    <s v="main"/>
    <x v="7"/>
    <s v="Novelist Plus"/>
    <x v="59"/>
    <n v="115"/>
    <n v="0"/>
    <n v="0"/>
    <n v="0"/>
    <n v="0"/>
    <n v="334"/>
    <n v="0"/>
    <n v="0"/>
    <n v="667"/>
    <m/>
    <m/>
    <m/>
    <m/>
    <m/>
    <m/>
  </r>
  <r>
    <n v="11452"/>
    <s v="2015-Q1"/>
    <x v="6"/>
    <x v="0"/>
    <s v="2015"/>
    <x v="6"/>
    <x v="0"/>
    <x v="0"/>
    <s v="azapachecpl"/>
    <s v="main"/>
    <x v="0"/>
    <s v="Novelist Plus"/>
    <x v="5"/>
    <n v="6"/>
    <n v="0"/>
    <n v="0"/>
    <n v="0"/>
    <n v="0"/>
    <n v="1"/>
    <n v="0"/>
    <n v="0"/>
    <n v="0"/>
    <m/>
    <m/>
    <m/>
    <m/>
    <m/>
    <m/>
  </r>
  <r>
    <e v="#N/A"/>
    <s v="2015-Q1"/>
    <x v="6"/>
    <x v="0"/>
    <s v="2015"/>
    <x v="6"/>
    <x v="1"/>
    <x v="1"/>
    <s v="azstatelibdev"/>
    <s v="main"/>
    <x v="1"/>
    <s v="Novelist Plus"/>
    <x v="102"/>
    <n v="942"/>
    <n v="1"/>
    <n v="1"/>
    <n v="0"/>
    <n v="0"/>
    <n v="1205"/>
    <n v="0"/>
    <n v="0"/>
    <n v="0"/>
    <m/>
    <m/>
    <m/>
    <m/>
    <m/>
    <m/>
  </r>
  <r>
    <e v="#N/A"/>
    <s v="2015-Q1"/>
    <x v="6"/>
    <x v="0"/>
    <s v="2015"/>
    <x v="6"/>
    <x v="1"/>
    <x v="1"/>
    <s v="azstatelibdev"/>
    <s v="main"/>
    <x v="0"/>
    <s v="Novelist Plus"/>
    <x v="94"/>
    <n v="76"/>
    <n v="0"/>
    <n v="0"/>
    <n v="0"/>
    <n v="0"/>
    <n v="6"/>
    <n v="0"/>
    <n v="0"/>
    <n v="0"/>
    <m/>
    <m/>
    <m/>
    <m/>
    <m/>
    <m/>
  </r>
  <r>
    <n v="1469"/>
    <s v="2015-Q1"/>
    <x v="6"/>
    <x v="0"/>
    <s v="2015"/>
    <x v="6"/>
    <x v="2"/>
    <x v="2"/>
    <s v="azccldo"/>
    <s v="main"/>
    <x v="2"/>
    <s v="Novelist Plus"/>
    <x v="62"/>
    <n v="279"/>
    <n v="0"/>
    <n v="0"/>
    <n v="0"/>
    <n v="0"/>
    <n v="331"/>
    <n v="0"/>
    <n v="0"/>
    <n v="0"/>
    <m/>
    <m/>
    <m/>
    <m/>
    <m/>
    <m/>
  </r>
  <r>
    <n v="72247"/>
    <s v="2015-Q1"/>
    <x v="6"/>
    <x v="0"/>
    <s v="2015"/>
    <x v="6"/>
    <x v="4"/>
    <x v="5"/>
    <s v="azflagstaff"/>
    <s v="main"/>
    <x v="0"/>
    <s v="Novelist Plus"/>
    <x v="63"/>
    <n v="186"/>
    <n v="0"/>
    <n v="0"/>
    <n v="0"/>
    <n v="0"/>
    <n v="230"/>
    <n v="0"/>
    <n v="0"/>
    <n v="29"/>
    <m/>
    <m/>
    <m/>
    <m/>
    <m/>
    <m/>
  </r>
  <r>
    <n v="12585"/>
    <s v="2015-Q1"/>
    <x v="6"/>
    <x v="0"/>
    <s v="2015"/>
    <x v="6"/>
    <x v="3"/>
    <x v="6"/>
    <s v="azflorence"/>
    <s v="main"/>
    <x v="0"/>
    <s v="Novelist Plus"/>
    <x v="5"/>
    <n v="2"/>
    <n v="0"/>
    <n v="0"/>
    <n v="0"/>
    <n v="0"/>
    <n v="2"/>
    <n v="0"/>
    <n v="0"/>
    <n v="0"/>
    <m/>
    <m/>
    <m/>
    <m/>
    <m/>
    <m/>
  </r>
  <r>
    <n v="33183"/>
    <s v="2015-Q1"/>
    <x v="6"/>
    <x v="0"/>
    <s v="2015"/>
    <x v="6"/>
    <x v="3"/>
    <x v="9"/>
    <s v="azmaricopacom"/>
    <s v="main"/>
    <x v="0"/>
    <s v="Novelist Plus"/>
    <x v="2"/>
    <n v="1"/>
    <n v="0"/>
    <n v="0"/>
    <n v="0"/>
    <n v="0"/>
    <n v="0"/>
    <n v="0"/>
    <n v="0"/>
    <n v="0"/>
    <m/>
    <m/>
    <m/>
    <m/>
    <m/>
    <m/>
  </r>
  <r>
    <n v="87143"/>
    <s v="2015-Q1"/>
    <x v="6"/>
    <x v="0"/>
    <s v="2015"/>
    <x v="6"/>
    <x v="7"/>
    <x v="10"/>
    <s v="azmohave"/>
    <s v="main"/>
    <x v="0"/>
    <s v="Novelist Plus"/>
    <x v="28"/>
    <n v="765"/>
    <n v="0"/>
    <n v="0"/>
    <n v="0"/>
    <n v="0"/>
    <n v="601"/>
    <n v="0"/>
    <n v="0"/>
    <n v="1"/>
    <m/>
    <m/>
    <m/>
    <m/>
    <m/>
    <m/>
  </r>
  <r>
    <e v="#N/A"/>
    <s v="2015-Q1"/>
    <x v="6"/>
    <x v="0"/>
    <s v="2015"/>
    <x v="6"/>
    <x v="6"/>
    <x v="33"/>
    <s v="more78132"/>
    <s v="main"/>
    <x v="0"/>
    <s v="Novelist Plus"/>
    <x v="12"/>
    <n v="29"/>
    <n v="0"/>
    <n v="0"/>
    <n v="0"/>
    <n v="0"/>
    <n v="71"/>
    <n v="0"/>
    <n v="0"/>
    <n v="0"/>
    <m/>
    <m/>
    <m/>
    <m/>
    <m/>
    <m/>
  </r>
  <r>
    <n v="2461"/>
    <s v="2015-Q1"/>
    <x v="6"/>
    <x v="0"/>
    <s v="2015"/>
    <x v="6"/>
    <x v="8"/>
    <x v="11"/>
    <s v="azncldo"/>
    <s v="main"/>
    <x v="0"/>
    <s v="Novelist Plus"/>
    <x v="27"/>
    <n v="13"/>
    <n v="0"/>
    <n v="0"/>
    <n v="0"/>
    <n v="0"/>
    <n v="25"/>
    <n v="0"/>
    <n v="0"/>
    <n v="0"/>
    <m/>
    <m/>
    <m/>
    <m/>
    <m/>
    <m/>
  </r>
  <r>
    <n v="405419"/>
    <s v="2015-Q1"/>
    <x v="6"/>
    <x v="0"/>
    <s v="2015"/>
    <x v="6"/>
    <x v="9"/>
    <x v="12"/>
    <s v="azpcld"/>
    <s v="main"/>
    <x v="0"/>
    <s v="Novelist Plus"/>
    <x v="103"/>
    <n v="362"/>
    <n v="1"/>
    <n v="1"/>
    <n v="0"/>
    <n v="0"/>
    <n v="464"/>
    <n v="0"/>
    <n v="0"/>
    <n v="55"/>
    <m/>
    <m/>
    <m/>
    <m/>
    <m/>
    <m/>
  </r>
  <r>
    <n v="405419"/>
    <s v="2015-Q1"/>
    <x v="6"/>
    <x v="0"/>
    <s v="2015"/>
    <x v="6"/>
    <x v="9"/>
    <x v="12"/>
    <s v="azpcld"/>
    <s v="main"/>
    <x v="3"/>
    <s v="Novelist Select"/>
    <x v="104"/>
    <n v="238107"/>
    <n v="0"/>
    <n v="0"/>
    <n v="0"/>
    <n v="0"/>
    <n v="0"/>
    <n v="0"/>
    <n v="0"/>
    <n v="0"/>
    <m/>
    <m/>
    <m/>
    <m/>
    <m/>
    <m/>
  </r>
  <r>
    <n v="405419"/>
    <s v="2015-Q1"/>
    <x v="6"/>
    <x v="0"/>
    <s v="2015"/>
    <x v="6"/>
    <x v="9"/>
    <x v="12"/>
    <s v="azpcld"/>
    <s v="main"/>
    <x v="4"/>
    <s v="Novelist Select"/>
    <x v="22"/>
    <n v="28"/>
    <n v="0"/>
    <n v="0"/>
    <n v="0"/>
    <n v="0"/>
    <n v="0"/>
    <n v="0"/>
    <n v="0"/>
    <n v="0"/>
    <m/>
    <m/>
    <m/>
    <m/>
    <m/>
    <m/>
  </r>
  <r>
    <n v="405419"/>
    <s v="2015-Q1"/>
    <x v="6"/>
    <x v="0"/>
    <s v="2015"/>
    <x v="6"/>
    <x v="9"/>
    <x v="12"/>
    <s v="azpcld"/>
    <s v="main"/>
    <x v="8"/>
    <s v="Novelist Select"/>
    <x v="49"/>
    <n v="44"/>
    <n v="0"/>
    <n v="0"/>
    <n v="0"/>
    <n v="0"/>
    <n v="0"/>
    <n v="0"/>
    <n v="0"/>
    <n v="0"/>
    <m/>
    <m/>
    <m/>
    <m/>
    <m/>
    <m/>
  </r>
  <r>
    <n v="405419"/>
    <s v="2015-Q1"/>
    <x v="6"/>
    <x v="0"/>
    <s v="2015"/>
    <x v="6"/>
    <x v="9"/>
    <x v="12"/>
    <s v="azpcld"/>
    <s v="main"/>
    <x v="9"/>
    <s v="Novelist Select"/>
    <x v="105"/>
    <n v="165678"/>
    <n v="0"/>
    <n v="0"/>
    <n v="0"/>
    <n v="0"/>
    <n v="0"/>
    <n v="0"/>
    <n v="0"/>
    <n v="0"/>
    <m/>
    <m/>
    <m/>
    <m/>
    <m/>
    <m/>
  </r>
  <r>
    <n v="8901"/>
    <s v="2015-Q1"/>
    <x v="6"/>
    <x v="0"/>
    <s v="2015"/>
    <x v="6"/>
    <x v="3"/>
    <x v="13"/>
    <s v="pinal_az"/>
    <s v="main"/>
    <x v="0"/>
    <s v="Novelist Plus"/>
    <x v="72"/>
    <n v="249"/>
    <n v="0"/>
    <n v="0"/>
    <n v="0"/>
    <n v="0"/>
    <n v="287"/>
    <n v="0"/>
    <n v="0"/>
    <n v="28"/>
    <m/>
    <m/>
    <m/>
    <m/>
    <m/>
    <m/>
  </r>
  <r>
    <n v="29416"/>
    <s v="2015-Q1"/>
    <x v="6"/>
    <x v="0"/>
    <s v="2015"/>
    <x v="6"/>
    <x v="10"/>
    <x v="14"/>
    <s v="azprescott"/>
    <s v="main"/>
    <x v="0"/>
    <s v="Novelist Plus"/>
    <x v="101"/>
    <n v="176"/>
    <n v="0"/>
    <n v="0"/>
    <n v="0"/>
    <n v="0"/>
    <n v="270"/>
    <n v="0"/>
    <n v="0"/>
    <n v="20"/>
    <m/>
    <m/>
    <m/>
    <m/>
    <m/>
    <m/>
  </r>
  <r>
    <n v="11980"/>
    <s v="2015-Q1"/>
    <x v="6"/>
    <x v="0"/>
    <s v="2015"/>
    <x v="6"/>
    <x v="11"/>
    <x v="16"/>
    <s v="azsaffordgcl"/>
    <s v="main"/>
    <x v="0"/>
    <s v="Novelist Plus"/>
    <x v="106"/>
    <n v="68"/>
    <n v="0"/>
    <n v="0"/>
    <n v="0"/>
    <n v="0"/>
    <n v="15"/>
    <n v="0"/>
    <n v="0"/>
    <n v="0"/>
    <m/>
    <m/>
    <m/>
    <m/>
    <m/>
    <m/>
  </r>
  <r>
    <n v="9301"/>
    <s v="2015-Q1"/>
    <x v="6"/>
    <x v="0"/>
    <s v="2015"/>
    <x v="6"/>
    <x v="10"/>
    <x v="17"/>
    <s v="azyavapai"/>
    <s v="main"/>
    <x v="5"/>
    <s v="Novelist Select"/>
    <x v="107"/>
    <n v="105295"/>
    <n v="0"/>
    <n v="0"/>
    <n v="0"/>
    <n v="0"/>
    <n v="0"/>
    <n v="0"/>
    <n v="0"/>
    <n v="0"/>
    <m/>
    <m/>
    <m/>
    <m/>
    <m/>
    <m/>
  </r>
  <r>
    <n v="9301"/>
    <s v="2015-Q1"/>
    <x v="6"/>
    <x v="0"/>
    <s v="2015"/>
    <x v="6"/>
    <x v="10"/>
    <x v="17"/>
    <s v="azyavapai"/>
    <s v="main"/>
    <x v="6"/>
    <s v="Novelist Select"/>
    <x v="108"/>
    <n v="19"/>
    <n v="0"/>
    <n v="0"/>
    <n v="0"/>
    <n v="0"/>
    <n v="0"/>
    <n v="0"/>
    <n v="0"/>
    <n v="0"/>
    <m/>
    <m/>
    <m/>
    <m/>
    <m/>
    <m/>
  </r>
  <r>
    <e v="#N/A"/>
    <s v="2015-Q1"/>
    <x v="6"/>
    <x v="0"/>
    <s v="2015"/>
    <x v="6"/>
    <x v="12"/>
    <x v="18"/>
    <s v="azycldo"/>
    <s v="main"/>
    <x v="0"/>
    <s v="Novelist Plus"/>
    <x v="42"/>
    <n v="258"/>
    <n v="0"/>
    <n v="0"/>
    <n v="0"/>
    <n v="0"/>
    <n v="157"/>
    <n v="0"/>
    <n v="0"/>
    <n v="0"/>
    <m/>
    <m/>
    <m/>
    <m/>
    <m/>
    <m/>
  </r>
  <r>
    <n v="309229"/>
    <s v="2015-Q1"/>
    <x v="6"/>
    <x v="0"/>
    <s v="2015"/>
    <x v="6"/>
    <x v="13"/>
    <x v="21"/>
    <s v="chandler_main"/>
    <s v="main"/>
    <x v="0"/>
    <s v="Novelist Plus"/>
    <x v="109"/>
    <n v="325"/>
    <n v="1"/>
    <n v="1"/>
    <n v="0"/>
    <n v="0"/>
    <n v="382"/>
    <n v="0"/>
    <n v="0"/>
    <n v="0"/>
    <m/>
    <m/>
    <m/>
    <m/>
    <m/>
    <m/>
  </r>
  <r>
    <n v="7004"/>
    <s v="2015-Q1"/>
    <x v="6"/>
    <x v="0"/>
    <s v="2015"/>
    <x v="6"/>
    <x v="13"/>
    <x v="32"/>
    <s v="desertfh_az"/>
    <s v="main"/>
    <x v="0"/>
    <s v="Novelist Plus"/>
    <x v="2"/>
    <n v="3"/>
    <n v="0"/>
    <n v="0"/>
    <n v="0"/>
    <n v="0"/>
    <n v="1"/>
    <n v="0"/>
    <n v="0"/>
    <n v="0"/>
    <m/>
    <m/>
    <m/>
    <m/>
    <m/>
    <m/>
  </r>
  <r>
    <n v="102303"/>
    <s v="2015-Q1"/>
    <x v="6"/>
    <x v="0"/>
    <s v="2015"/>
    <x v="6"/>
    <x v="13"/>
    <x v="22"/>
    <s v="glendale_main"/>
    <s v="main"/>
    <x v="0"/>
    <s v="Novelist Plus"/>
    <x v="11"/>
    <n v="913"/>
    <n v="0"/>
    <n v="0"/>
    <n v="0"/>
    <n v="0"/>
    <n v="1000"/>
    <n v="0"/>
    <n v="0"/>
    <n v="0"/>
    <m/>
    <m/>
    <m/>
    <m/>
    <m/>
    <m/>
  </r>
  <r>
    <n v="145358"/>
    <s v="2015-Q1"/>
    <x v="6"/>
    <x v="0"/>
    <s v="2015"/>
    <x v="6"/>
    <x v="13"/>
    <x v="23"/>
    <s v="maricopa_main"/>
    <s v="main"/>
    <x v="0"/>
    <s v="Novelist Plus"/>
    <x v="110"/>
    <n v="594"/>
    <n v="0"/>
    <n v="0"/>
    <n v="0"/>
    <n v="0"/>
    <n v="551"/>
    <n v="0"/>
    <n v="0"/>
    <n v="0"/>
    <m/>
    <m/>
    <m/>
    <m/>
    <m/>
    <m/>
  </r>
  <r>
    <n v="145358"/>
    <s v="2015-Q1"/>
    <x v="6"/>
    <x v="0"/>
    <s v="2015"/>
    <x v="6"/>
    <x v="13"/>
    <x v="23"/>
    <s v="maricopa_main"/>
    <s v="main"/>
    <x v="10"/>
    <s v="Novelist Select"/>
    <x v="111"/>
    <n v="82885"/>
    <n v="0"/>
    <n v="0"/>
    <n v="0"/>
    <n v="0"/>
    <n v="0"/>
    <n v="0"/>
    <n v="0"/>
    <n v="0"/>
    <m/>
    <m/>
    <m/>
    <m/>
    <m/>
    <m/>
  </r>
  <r>
    <n v="147983"/>
    <s v="2015-Q1"/>
    <x v="6"/>
    <x v="0"/>
    <s v="2015"/>
    <x v="6"/>
    <x v="13"/>
    <x v="24"/>
    <s v="mesa86532"/>
    <s v="main"/>
    <x v="0"/>
    <s v="Novelist Plus"/>
    <x v="112"/>
    <n v="257"/>
    <n v="1"/>
    <n v="1"/>
    <n v="0"/>
    <n v="0"/>
    <n v="255"/>
    <n v="0"/>
    <n v="0"/>
    <n v="33"/>
    <m/>
    <m/>
    <m/>
    <m/>
    <m/>
    <m/>
  </r>
  <r>
    <n v="109952"/>
    <s v="2015-Q1"/>
    <x v="6"/>
    <x v="0"/>
    <s v="2015"/>
    <x v="6"/>
    <x v="13"/>
    <x v="25"/>
    <s v="peor29132"/>
    <s v="main"/>
    <x v="0"/>
    <s v="Novelist Plus"/>
    <x v="2"/>
    <n v="2"/>
    <n v="0"/>
    <n v="0"/>
    <n v="0"/>
    <n v="0"/>
    <n v="13"/>
    <n v="0"/>
    <n v="0"/>
    <n v="0"/>
    <m/>
    <m/>
    <m/>
    <m/>
    <m/>
    <m/>
  </r>
  <r>
    <n v="943450"/>
    <s v="2015-Q1"/>
    <x v="6"/>
    <x v="0"/>
    <s v="2015"/>
    <x v="6"/>
    <x v="13"/>
    <x v="26"/>
    <s v="phx_main"/>
    <s v="main"/>
    <x v="11"/>
    <s v="Novelist Select"/>
    <x v="23"/>
    <n v="32"/>
    <n v="0"/>
    <n v="0"/>
    <n v="0"/>
    <n v="0"/>
    <n v="0"/>
    <n v="0"/>
    <n v="0"/>
    <n v="0"/>
    <m/>
    <m/>
    <m/>
    <m/>
    <m/>
    <m/>
  </r>
  <r>
    <n v="943450"/>
    <s v="2015-Q1"/>
    <x v="6"/>
    <x v="0"/>
    <s v="2015"/>
    <x v="6"/>
    <x v="13"/>
    <x v="26"/>
    <s v="phx_main"/>
    <s v="main"/>
    <x v="0"/>
    <s v="Novelist Plus"/>
    <x v="113"/>
    <n v="515"/>
    <n v="0"/>
    <n v="0"/>
    <n v="0"/>
    <n v="0"/>
    <n v="721"/>
    <n v="0"/>
    <n v="0"/>
    <n v="200"/>
    <m/>
    <m/>
    <m/>
    <m/>
    <m/>
    <m/>
  </r>
  <r>
    <n v="943450"/>
    <s v="2015-Q1"/>
    <x v="6"/>
    <x v="0"/>
    <s v="2015"/>
    <x v="6"/>
    <x v="13"/>
    <x v="26"/>
    <s v="phx_main"/>
    <s v="main"/>
    <x v="3"/>
    <s v="Novelist Select"/>
    <x v="13"/>
    <n v="20"/>
    <n v="0"/>
    <n v="0"/>
    <n v="0"/>
    <n v="0"/>
    <n v="0"/>
    <n v="0"/>
    <n v="0"/>
    <n v="0"/>
    <m/>
    <m/>
    <m/>
    <m/>
    <m/>
    <m/>
  </r>
  <r>
    <n v="943450"/>
    <s v="2015-Q1"/>
    <x v="6"/>
    <x v="0"/>
    <s v="2015"/>
    <x v="6"/>
    <x v="13"/>
    <x v="26"/>
    <s v="phx_main"/>
    <s v="main"/>
    <x v="10"/>
    <s v="Novelist Select"/>
    <x v="92"/>
    <n v="37711"/>
    <n v="0"/>
    <n v="0"/>
    <n v="0"/>
    <n v="0"/>
    <n v="0"/>
    <n v="0"/>
    <n v="0"/>
    <n v="0"/>
    <m/>
    <m/>
    <m/>
    <m/>
    <m/>
    <m/>
  </r>
  <r>
    <n v="943450"/>
    <s v="2015-Q1"/>
    <x v="6"/>
    <x v="0"/>
    <s v="2015"/>
    <x v="6"/>
    <x v="13"/>
    <x v="26"/>
    <s v="phx_main"/>
    <s v="main"/>
    <x v="12"/>
    <s v="Novelist Select"/>
    <x v="114"/>
    <n v="119782"/>
    <n v="0"/>
    <n v="0"/>
    <n v="0"/>
    <n v="0"/>
    <n v="0"/>
    <n v="0"/>
    <n v="0"/>
    <n v="0"/>
    <m/>
    <m/>
    <m/>
    <m/>
    <m/>
    <m/>
  </r>
  <r>
    <n v="174482"/>
    <s v="2015-Q1"/>
    <x v="6"/>
    <x v="0"/>
    <s v="2015"/>
    <x v="6"/>
    <x v="13"/>
    <x v="27"/>
    <s v="scottsdale_hq"/>
    <s v="main"/>
    <x v="0"/>
    <s v="Novelist Plus"/>
    <x v="115"/>
    <n v="121"/>
    <n v="0"/>
    <n v="0"/>
    <n v="0"/>
    <n v="0"/>
    <n v="110"/>
    <n v="0"/>
    <n v="0"/>
    <n v="5"/>
    <m/>
    <m/>
    <m/>
    <m/>
    <m/>
    <m/>
  </r>
  <r>
    <n v="174482"/>
    <s v="2015-Q1"/>
    <x v="6"/>
    <x v="0"/>
    <s v="2015"/>
    <x v="6"/>
    <x v="13"/>
    <x v="27"/>
    <s v="scottsdale_hq"/>
    <s v="main"/>
    <x v="6"/>
    <s v="Novelist Select"/>
    <x v="116"/>
    <n v="35359"/>
    <n v="0"/>
    <n v="0"/>
    <n v="0"/>
    <n v="0"/>
    <n v="0"/>
    <n v="0"/>
    <n v="0"/>
    <n v="0"/>
    <m/>
    <m/>
    <m/>
    <m/>
    <m/>
    <m/>
  </r>
  <r>
    <n v="140708"/>
    <s v="2015-Q1"/>
    <x v="6"/>
    <x v="0"/>
    <s v="2015"/>
    <x v="6"/>
    <x v="13"/>
    <x v="28"/>
    <s v="tempe_main"/>
    <s v="main"/>
    <x v="0"/>
    <s v="Novelist Plus"/>
    <x v="62"/>
    <n v="139"/>
    <n v="0"/>
    <n v="0"/>
    <n v="0"/>
    <n v="0"/>
    <n v="272"/>
    <n v="0"/>
    <n v="0"/>
    <n v="1229"/>
    <m/>
    <m/>
    <m/>
    <m/>
    <m/>
    <m/>
  </r>
  <r>
    <n v="11452"/>
    <s v="2015-Q1"/>
    <x v="7"/>
    <x v="0"/>
    <s v="2015"/>
    <x v="7"/>
    <x v="0"/>
    <x v="0"/>
    <s v="azapachecpl"/>
    <s v="main"/>
    <x v="0"/>
    <s v="Novelist Plus"/>
    <x v="12"/>
    <n v="10"/>
    <n v="0"/>
    <n v="0"/>
    <n v="0"/>
    <n v="0"/>
    <n v="15"/>
    <n v="0"/>
    <n v="0"/>
    <n v="0"/>
    <m/>
    <m/>
    <m/>
    <m/>
    <m/>
    <m/>
  </r>
  <r>
    <e v="#N/A"/>
    <s v="2015-Q1"/>
    <x v="7"/>
    <x v="0"/>
    <s v="2015"/>
    <x v="7"/>
    <x v="1"/>
    <x v="1"/>
    <s v="azstatelibdev"/>
    <s v="main"/>
    <x v="1"/>
    <s v="Novelist Plus"/>
    <x v="117"/>
    <n v="1012"/>
    <n v="0"/>
    <n v="0"/>
    <n v="0"/>
    <n v="0"/>
    <n v="892"/>
    <n v="0"/>
    <n v="0"/>
    <n v="0"/>
    <m/>
    <m/>
    <m/>
    <m/>
    <m/>
    <m/>
  </r>
  <r>
    <e v="#N/A"/>
    <s v="2015-Q1"/>
    <x v="7"/>
    <x v="0"/>
    <s v="2015"/>
    <x v="7"/>
    <x v="1"/>
    <x v="1"/>
    <s v="azstatelibdev"/>
    <s v="main"/>
    <x v="0"/>
    <s v="Novelist Plus"/>
    <x v="49"/>
    <n v="65"/>
    <n v="0"/>
    <n v="0"/>
    <n v="0"/>
    <n v="0"/>
    <n v="2"/>
    <n v="0"/>
    <n v="0"/>
    <n v="0"/>
    <m/>
    <m/>
    <m/>
    <m/>
    <m/>
    <m/>
  </r>
  <r>
    <n v="22669"/>
    <s v="2015-Q1"/>
    <x v="7"/>
    <x v="0"/>
    <s v="2015"/>
    <x v="7"/>
    <x v="13"/>
    <x v="19"/>
    <s v="avondale_az"/>
    <s v="main"/>
    <x v="0"/>
    <s v="Novelist Plus"/>
    <x v="6"/>
    <n v="7"/>
    <n v="0"/>
    <n v="0"/>
    <n v="0"/>
    <n v="0"/>
    <n v="5"/>
    <n v="0"/>
    <n v="0"/>
    <n v="0"/>
    <m/>
    <m/>
    <m/>
    <m/>
    <m/>
    <m/>
  </r>
  <r>
    <n v="1469"/>
    <s v="2015-Q1"/>
    <x v="7"/>
    <x v="0"/>
    <s v="2015"/>
    <x v="7"/>
    <x v="2"/>
    <x v="2"/>
    <s v="azccldo"/>
    <s v="main"/>
    <x v="2"/>
    <s v="Novelist Plus"/>
    <x v="81"/>
    <n v="103"/>
    <n v="0"/>
    <n v="0"/>
    <n v="0"/>
    <n v="0"/>
    <n v="93"/>
    <n v="0"/>
    <n v="0"/>
    <n v="0"/>
    <m/>
    <m/>
    <m/>
    <m/>
    <m/>
    <m/>
  </r>
  <r>
    <n v="9676"/>
    <s v="2015-Q1"/>
    <x v="7"/>
    <x v="0"/>
    <s v="2015"/>
    <x v="7"/>
    <x v="3"/>
    <x v="31"/>
    <s v="azcollidge"/>
    <s v="main"/>
    <x v="0"/>
    <s v="Novelist Plus"/>
    <x v="2"/>
    <n v="1"/>
    <n v="0"/>
    <n v="0"/>
    <n v="0"/>
    <n v="0"/>
    <n v="0"/>
    <n v="0"/>
    <n v="0"/>
    <n v="0"/>
    <m/>
    <m/>
    <m/>
    <m/>
    <m/>
    <m/>
  </r>
  <r>
    <n v="72247"/>
    <s v="2015-Q1"/>
    <x v="7"/>
    <x v="0"/>
    <s v="2015"/>
    <x v="7"/>
    <x v="4"/>
    <x v="5"/>
    <s v="azflagstaff"/>
    <s v="main"/>
    <x v="0"/>
    <s v="Novelist Plus"/>
    <x v="118"/>
    <n v="290"/>
    <n v="1"/>
    <n v="1"/>
    <n v="0"/>
    <n v="0"/>
    <n v="257"/>
    <n v="0"/>
    <n v="0"/>
    <n v="13"/>
    <m/>
    <m/>
    <m/>
    <m/>
    <m/>
    <m/>
  </r>
  <r>
    <e v="#N/A"/>
    <s v="2015-Q1"/>
    <x v="7"/>
    <x v="0"/>
    <s v="2015"/>
    <x v="7"/>
    <x v="6"/>
    <x v="8"/>
    <s v="azgreenl"/>
    <s v="main"/>
    <x v="0"/>
    <s v="Novelist Plus"/>
    <x v="2"/>
    <n v="3"/>
    <n v="0"/>
    <n v="0"/>
    <n v="0"/>
    <n v="0"/>
    <n v="1"/>
    <n v="0"/>
    <n v="0"/>
    <n v="0"/>
    <m/>
    <m/>
    <m/>
    <m/>
    <m/>
    <m/>
  </r>
  <r>
    <n v="87143"/>
    <s v="2015-Q1"/>
    <x v="7"/>
    <x v="0"/>
    <s v="2015"/>
    <x v="7"/>
    <x v="7"/>
    <x v="10"/>
    <s v="azmohave"/>
    <s v="main"/>
    <x v="0"/>
    <s v="Novelist Plus"/>
    <x v="119"/>
    <n v="817"/>
    <n v="0"/>
    <n v="0"/>
    <n v="0"/>
    <n v="0"/>
    <n v="719"/>
    <n v="0"/>
    <n v="0"/>
    <n v="0"/>
    <m/>
    <m/>
    <m/>
    <m/>
    <m/>
    <m/>
  </r>
  <r>
    <e v="#N/A"/>
    <s v="2015-Q1"/>
    <x v="7"/>
    <x v="0"/>
    <s v="2015"/>
    <x v="7"/>
    <x v="6"/>
    <x v="33"/>
    <s v="more78132"/>
    <s v="main"/>
    <x v="0"/>
    <s v="Novelist Plus"/>
    <x v="5"/>
    <n v="2"/>
    <n v="0"/>
    <n v="0"/>
    <n v="0"/>
    <n v="0"/>
    <n v="7"/>
    <n v="0"/>
    <n v="0"/>
    <n v="0"/>
    <m/>
    <m/>
    <m/>
    <m/>
    <m/>
    <m/>
  </r>
  <r>
    <n v="2461"/>
    <s v="2015-Q1"/>
    <x v="7"/>
    <x v="0"/>
    <s v="2015"/>
    <x v="7"/>
    <x v="8"/>
    <x v="11"/>
    <s v="azncldo"/>
    <s v="main"/>
    <x v="0"/>
    <s v="Novelist Plus"/>
    <x v="92"/>
    <n v="19"/>
    <n v="0"/>
    <n v="0"/>
    <n v="0"/>
    <n v="0"/>
    <n v="15"/>
    <n v="0"/>
    <n v="0"/>
    <n v="0"/>
    <m/>
    <m/>
    <m/>
    <m/>
    <m/>
    <m/>
  </r>
  <r>
    <n v="405419"/>
    <s v="2015-Q1"/>
    <x v="7"/>
    <x v="0"/>
    <s v="2015"/>
    <x v="7"/>
    <x v="9"/>
    <x v="12"/>
    <s v="azpcld"/>
    <s v="main"/>
    <x v="0"/>
    <s v="Novelist Plus"/>
    <x v="120"/>
    <n v="328"/>
    <n v="0"/>
    <n v="0"/>
    <n v="0"/>
    <n v="0"/>
    <n v="322"/>
    <n v="0"/>
    <n v="0"/>
    <n v="23"/>
    <m/>
    <m/>
    <m/>
    <m/>
    <m/>
    <m/>
  </r>
  <r>
    <n v="405419"/>
    <s v="2015-Q1"/>
    <x v="7"/>
    <x v="0"/>
    <s v="2015"/>
    <x v="7"/>
    <x v="9"/>
    <x v="12"/>
    <s v="azpcld"/>
    <s v="main"/>
    <x v="3"/>
    <s v="Novelist Select"/>
    <x v="108"/>
    <n v="151943"/>
    <n v="0"/>
    <n v="0"/>
    <n v="0"/>
    <n v="0"/>
    <n v="0"/>
    <n v="0"/>
    <n v="0"/>
    <n v="0"/>
    <m/>
    <m/>
    <m/>
    <m/>
    <m/>
    <m/>
  </r>
  <r>
    <n v="405419"/>
    <s v="2015-Q1"/>
    <x v="7"/>
    <x v="0"/>
    <s v="2015"/>
    <x v="7"/>
    <x v="9"/>
    <x v="12"/>
    <s v="azpcld"/>
    <s v="main"/>
    <x v="4"/>
    <s v="Novelist Select"/>
    <x v="121"/>
    <n v="23"/>
    <n v="0"/>
    <n v="0"/>
    <n v="0"/>
    <n v="0"/>
    <n v="0"/>
    <n v="0"/>
    <n v="0"/>
    <n v="0"/>
    <m/>
    <m/>
    <m/>
    <m/>
    <m/>
    <m/>
  </r>
  <r>
    <n v="405419"/>
    <s v="2015-Q1"/>
    <x v="7"/>
    <x v="0"/>
    <s v="2015"/>
    <x v="7"/>
    <x v="9"/>
    <x v="12"/>
    <s v="azpcld"/>
    <s v="main"/>
    <x v="9"/>
    <s v="Novelist Select"/>
    <x v="122"/>
    <n v="167196"/>
    <n v="0"/>
    <n v="0"/>
    <n v="0"/>
    <n v="0"/>
    <n v="0"/>
    <n v="0"/>
    <n v="0"/>
    <n v="0"/>
    <m/>
    <m/>
    <m/>
    <m/>
    <m/>
    <m/>
  </r>
  <r>
    <n v="8901"/>
    <s v="2015-Q1"/>
    <x v="7"/>
    <x v="0"/>
    <s v="2015"/>
    <x v="7"/>
    <x v="3"/>
    <x v="13"/>
    <s v="pinal_az"/>
    <s v="main"/>
    <x v="0"/>
    <s v="Novelist Plus"/>
    <x v="44"/>
    <n v="188"/>
    <n v="0"/>
    <n v="0"/>
    <n v="0"/>
    <n v="0"/>
    <n v="159"/>
    <n v="0"/>
    <n v="0"/>
    <n v="5"/>
    <m/>
    <m/>
    <m/>
    <m/>
    <m/>
    <m/>
  </r>
  <r>
    <n v="29416"/>
    <s v="2015-Q1"/>
    <x v="7"/>
    <x v="0"/>
    <s v="2015"/>
    <x v="7"/>
    <x v="10"/>
    <x v="14"/>
    <s v="azprescott"/>
    <s v="main"/>
    <x v="0"/>
    <s v="Novelist Plus"/>
    <x v="25"/>
    <n v="155"/>
    <n v="0"/>
    <n v="0"/>
    <n v="0"/>
    <n v="0"/>
    <n v="191"/>
    <n v="0"/>
    <n v="0"/>
    <n v="12"/>
    <m/>
    <m/>
    <m/>
    <m/>
    <m/>
    <m/>
  </r>
  <r>
    <n v="9301"/>
    <s v="2015-Q1"/>
    <x v="7"/>
    <x v="0"/>
    <s v="2015"/>
    <x v="7"/>
    <x v="10"/>
    <x v="17"/>
    <s v="azyavapai"/>
    <s v="main"/>
    <x v="5"/>
    <s v="Novelist Select"/>
    <x v="75"/>
    <n v="101208"/>
    <n v="0"/>
    <n v="0"/>
    <n v="0"/>
    <n v="0"/>
    <n v="0"/>
    <n v="0"/>
    <n v="0"/>
    <n v="0"/>
    <m/>
    <m/>
    <m/>
    <m/>
    <m/>
    <m/>
  </r>
  <r>
    <e v="#N/A"/>
    <s v="2015-Q1"/>
    <x v="7"/>
    <x v="0"/>
    <s v="2015"/>
    <x v="7"/>
    <x v="12"/>
    <x v="18"/>
    <s v="azycldo"/>
    <s v="main"/>
    <x v="0"/>
    <s v="Novelist Plus"/>
    <x v="123"/>
    <n v="404"/>
    <n v="1"/>
    <n v="1"/>
    <n v="0"/>
    <n v="0"/>
    <n v="255"/>
    <n v="0"/>
    <n v="0"/>
    <n v="0"/>
    <m/>
    <m/>
    <m/>
    <m/>
    <m/>
    <m/>
  </r>
  <r>
    <n v="22669"/>
    <s v="2015-Q1"/>
    <x v="7"/>
    <x v="0"/>
    <s v="2015"/>
    <x v="7"/>
    <x v="13"/>
    <x v="19"/>
    <s v="avondale_az"/>
    <s v="main"/>
    <x v="0"/>
    <s v="Novelist Plus"/>
    <x v="6"/>
    <n v="7"/>
    <n v="0"/>
    <n v="0"/>
    <n v="0"/>
    <n v="0"/>
    <n v="5"/>
    <n v="0"/>
    <n v="0"/>
    <n v="0"/>
    <m/>
    <m/>
    <m/>
    <m/>
    <m/>
    <m/>
  </r>
  <r>
    <n v="309229"/>
    <s v="2015-Q1"/>
    <x v="7"/>
    <x v="0"/>
    <s v="2015"/>
    <x v="7"/>
    <x v="13"/>
    <x v="21"/>
    <s v="chandler_main"/>
    <s v="main"/>
    <x v="0"/>
    <s v="Novelist Plus"/>
    <x v="124"/>
    <n v="276"/>
    <n v="0"/>
    <n v="0"/>
    <n v="0"/>
    <n v="0"/>
    <n v="282"/>
    <n v="0"/>
    <n v="0"/>
    <n v="0"/>
    <m/>
    <m/>
    <m/>
    <m/>
    <m/>
    <m/>
  </r>
  <r>
    <n v="7004"/>
    <s v="2015-Q1"/>
    <x v="7"/>
    <x v="0"/>
    <s v="2015"/>
    <x v="7"/>
    <x v="13"/>
    <x v="32"/>
    <s v="desertfh_az"/>
    <s v="main"/>
    <x v="0"/>
    <s v="Novelist Plus"/>
    <x v="2"/>
    <n v="1"/>
    <n v="0"/>
    <n v="0"/>
    <n v="0"/>
    <n v="0"/>
    <n v="1"/>
    <n v="0"/>
    <n v="0"/>
    <n v="0"/>
    <m/>
    <m/>
    <m/>
    <m/>
    <m/>
    <m/>
  </r>
  <r>
    <n v="102303"/>
    <s v="2015-Q1"/>
    <x v="7"/>
    <x v="0"/>
    <s v="2015"/>
    <x v="7"/>
    <x v="13"/>
    <x v="22"/>
    <s v="glendale_main"/>
    <s v="main"/>
    <x v="0"/>
    <s v="Novelist Plus"/>
    <x v="75"/>
    <n v="331"/>
    <n v="0"/>
    <n v="0"/>
    <n v="0"/>
    <n v="0"/>
    <n v="274"/>
    <n v="0"/>
    <n v="0"/>
    <n v="0"/>
    <m/>
    <m/>
    <m/>
    <m/>
    <m/>
    <m/>
  </r>
  <r>
    <n v="145358"/>
    <s v="2015-Q1"/>
    <x v="7"/>
    <x v="0"/>
    <s v="2015"/>
    <x v="7"/>
    <x v="13"/>
    <x v="23"/>
    <s v="maricopa_main"/>
    <s v="main"/>
    <x v="0"/>
    <s v="Novelist Plus"/>
    <x v="90"/>
    <n v="407"/>
    <n v="0"/>
    <n v="0"/>
    <n v="0"/>
    <n v="0"/>
    <n v="279"/>
    <n v="0"/>
    <n v="0"/>
    <n v="0"/>
    <m/>
    <m/>
    <m/>
    <m/>
    <m/>
    <m/>
  </r>
  <r>
    <n v="145358"/>
    <s v="2015-Q1"/>
    <x v="7"/>
    <x v="0"/>
    <s v="2015"/>
    <x v="7"/>
    <x v="13"/>
    <x v="23"/>
    <s v="maricopa_main"/>
    <s v="main"/>
    <x v="10"/>
    <s v="Novelist Select"/>
    <x v="125"/>
    <n v="12936"/>
    <n v="0"/>
    <n v="0"/>
    <n v="0"/>
    <n v="0"/>
    <n v="0"/>
    <n v="0"/>
    <n v="0"/>
    <n v="0"/>
    <m/>
    <m/>
    <m/>
    <m/>
    <m/>
    <m/>
  </r>
  <r>
    <n v="147983"/>
    <s v="2015-Q1"/>
    <x v="7"/>
    <x v="0"/>
    <s v="2015"/>
    <x v="7"/>
    <x v="13"/>
    <x v="24"/>
    <s v="mesa86532"/>
    <s v="main"/>
    <x v="0"/>
    <s v="Novelist Plus"/>
    <x v="53"/>
    <n v="138"/>
    <n v="0"/>
    <n v="0"/>
    <n v="0"/>
    <n v="0"/>
    <n v="102"/>
    <n v="0"/>
    <n v="0"/>
    <n v="13"/>
    <m/>
    <m/>
    <m/>
    <m/>
    <m/>
    <m/>
  </r>
  <r>
    <n v="109952"/>
    <s v="2015-Q1"/>
    <x v="7"/>
    <x v="0"/>
    <s v="2015"/>
    <x v="7"/>
    <x v="13"/>
    <x v="25"/>
    <s v="peor29132"/>
    <s v="main"/>
    <x v="0"/>
    <s v="Novelist Plus"/>
    <x v="2"/>
    <n v="0"/>
    <n v="0"/>
    <n v="0"/>
    <n v="0"/>
    <n v="0"/>
    <n v="1"/>
    <n v="0"/>
    <n v="0"/>
    <n v="0"/>
    <m/>
    <m/>
    <m/>
    <m/>
    <m/>
    <m/>
  </r>
  <r>
    <n v="943450"/>
    <s v="2015-Q1"/>
    <x v="7"/>
    <x v="0"/>
    <s v="2015"/>
    <x v="7"/>
    <x v="13"/>
    <x v="26"/>
    <s v="phx_main"/>
    <s v="main"/>
    <x v="11"/>
    <s v="Novelist Select"/>
    <x v="39"/>
    <n v="97"/>
    <n v="0"/>
    <n v="0"/>
    <n v="0"/>
    <n v="0"/>
    <n v="0"/>
    <n v="0"/>
    <n v="0"/>
    <n v="0"/>
    <m/>
    <m/>
    <m/>
    <m/>
    <m/>
    <m/>
  </r>
  <r>
    <n v="943450"/>
    <s v="2015-Q1"/>
    <x v="7"/>
    <x v="0"/>
    <s v="2015"/>
    <x v="7"/>
    <x v="13"/>
    <x v="26"/>
    <s v="phx_main"/>
    <s v="main"/>
    <x v="0"/>
    <s v="Novelist Plus"/>
    <x v="126"/>
    <n v="346"/>
    <n v="0"/>
    <n v="0"/>
    <n v="0"/>
    <n v="0"/>
    <n v="401"/>
    <n v="0"/>
    <n v="0"/>
    <n v="62"/>
    <m/>
    <m/>
    <m/>
    <m/>
    <m/>
    <m/>
  </r>
  <r>
    <n v="943450"/>
    <s v="2015-Q1"/>
    <x v="7"/>
    <x v="0"/>
    <s v="2015"/>
    <x v="7"/>
    <x v="13"/>
    <x v="26"/>
    <s v="phx_main"/>
    <s v="main"/>
    <x v="3"/>
    <s v="Novelist Select"/>
    <x v="127"/>
    <n v="59"/>
    <n v="0"/>
    <n v="0"/>
    <n v="0"/>
    <n v="0"/>
    <n v="0"/>
    <n v="0"/>
    <n v="0"/>
    <n v="0"/>
    <m/>
    <m/>
    <m/>
    <m/>
    <m/>
    <m/>
  </r>
  <r>
    <n v="943450"/>
    <s v="2015-Q1"/>
    <x v="7"/>
    <x v="0"/>
    <s v="2015"/>
    <x v="7"/>
    <x v="13"/>
    <x v="26"/>
    <s v="phx_main"/>
    <s v="main"/>
    <x v="12"/>
    <s v="Novelist Select"/>
    <x v="35"/>
    <n v="153986"/>
    <n v="0"/>
    <n v="0"/>
    <n v="0"/>
    <n v="0"/>
    <n v="0"/>
    <n v="0"/>
    <n v="0"/>
    <n v="0"/>
    <m/>
    <m/>
    <m/>
    <m/>
    <m/>
    <m/>
  </r>
  <r>
    <n v="174482"/>
    <s v="2015-Q1"/>
    <x v="7"/>
    <x v="0"/>
    <s v="2015"/>
    <x v="7"/>
    <x v="13"/>
    <x v="27"/>
    <s v="scottsdale_hq"/>
    <s v="main"/>
    <x v="0"/>
    <s v="Novelist Plus"/>
    <x v="128"/>
    <n v="73"/>
    <n v="0"/>
    <n v="0"/>
    <n v="0"/>
    <n v="0"/>
    <n v="51"/>
    <n v="0"/>
    <n v="0"/>
    <n v="3"/>
    <m/>
    <m/>
    <m/>
    <m/>
    <m/>
    <m/>
  </r>
  <r>
    <n v="174482"/>
    <s v="2015-Q1"/>
    <x v="7"/>
    <x v="0"/>
    <s v="2015"/>
    <x v="7"/>
    <x v="13"/>
    <x v="27"/>
    <s v="scottsdale_hq"/>
    <s v="main"/>
    <x v="6"/>
    <s v="Novelist Select"/>
    <x v="82"/>
    <n v="38493"/>
    <n v="0"/>
    <n v="0"/>
    <n v="0"/>
    <n v="0"/>
    <n v="0"/>
    <n v="0"/>
    <n v="0"/>
    <n v="0"/>
    <m/>
    <m/>
    <m/>
    <m/>
    <m/>
    <m/>
  </r>
  <r>
    <n v="140708"/>
    <s v="2015-Q1"/>
    <x v="7"/>
    <x v="0"/>
    <s v="2015"/>
    <x v="7"/>
    <x v="13"/>
    <x v="28"/>
    <s v="tempe_main"/>
    <s v="main"/>
    <x v="0"/>
    <s v="Novelist Plus"/>
    <x v="122"/>
    <n v="61"/>
    <n v="0"/>
    <n v="0"/>
    <n v="0"/>
    <n v="0"/>
    <n v="97"/>
    <n v="0"/>
    <n v="0"/>
    <n v="388"/>
    <m/>
    <m/>
    <m/>
    <m/>
    <m/>
    <m/>
  </r>
  <r>
    <n v="22669"/>
    <s v="2015-Q1"/>
    <x v="8"/>
    <x v="0"/>
    <s v="2015"/>
    <x v="8"/>
    <x v="13"/>
    <x v="19"/>
    <s v="avondale_az"/>
    <s v="main"/>
    <x v="0"/>
    <s v="Novelist Plus"/>
    <x v="2"/>
    <n v="2"/>
    <n v="0"/>
    <n v="0"/>
    <n v="0"/>
    <n v="0"/>
    <n v="3"/>
    <n v="0"/>
    <n v="0"/>
    <n v="0"/>
    <m/>
    <m/>
    <m/>
    <m/>
    <m/>
    <m/>
  </r>
  <r>
    <n v="309229"/>
    <s v="2015-Q1"/>
    <x v="8"/>
    <x v="0"/>
    <s v="2015"/>
    <x v="8"/>
    <x v="13"/>
    <x v="21"/>
    <s v="chandler_main"/>
    <s v="main"/>
    <x v="0"/>
    <s v="Novelist Plus"/>
    <x v="129"/>
    <n v="265"/>
    <n v="2"/>
    <n v="2"/>
    <n v="0"/>
    <n v="0"/>
    <n v="250"/>
    <n v="0"/>
    <n v="0"/>
    <n v="0"/>
    <m/>
    <m/>
    <m/>
    <m/>
    <m/>
    <m/>
  </r>
  <r>
    <n v="7004"/>
    <s v="2015-Q1"/>
    <x v="8"/>
    <x v="0"/>
    <s v="2015"/>
    <x v="8"/>
    <x v="13"/>
    <x v="32"/>
    <s v="desertfh_az"/>
    <s v="main"/>
    <x v="0"/>
    <s v="Novelist Plus"/>
    <x v="2"/>
    <n v="1"/>
    <n v="0"/>
    <n v="0"/>
    <n v="0"/>
    <n v="0"/>
    <n v="0"/>
    <n v="0"/>
    <n v="0"/>
    <n v="0"/>
    <m/>
    <m/>
    <m/>
    <m/>
    <m/>
    <m/>
  </r>
  <r>
    <n v="102303"/>
    <s v="2015-Q1"/>
    <x v="8"/>
    <x v="0"/>
    <s v="2015"/>
    <x v="8"/>
    <x v="13"/>
    <x v="22"/>
    <s v="glendale_main"/>
    <s v="main"/>
    <x v="0"/>
    <s v="Novelist Plus"/>
    <x v="3"/>
    <n v="644"/>
    <n v="0"/>
    <n v="0"/>
    <n v="0"/>
    <n v="0"/>
    <n v="837"/>
    <n v="0"/>
    <n v="0"/>
    <n v="0"/>
    <m/>
    <m/>
    <m/>
    <m/>
    <m/>
    <m/>
  </r>
  <r>
    <n v="147983"/>
    <s v="2015-Q1"/>
    <x v="8"/>
    <x v="0"/>
    <s v="2015"/>
    <x v="8"/>
    <x v="13"/>
    <x v="24"/>
    <s v="mesa86532"/>
    <s v="main"/>
    <x v="0"/>
    <s v="Novelist Plus"/>
    <x v="118"/>
    <n v="251"/>
    <n v="0"/>
    <n v="0"/>
    <n v="0"/>
    <n v="0"/>
    <n v="254"/>
    <n v="0"/>
    <n v="0"/>
    <n v="8"/>
    <m/>
    <m/>
    <m/>
    <m/>
    <m/>
    <m/>
  </r>
  <r>
    <n v="109952"/>
    <s v="2015-Q1"/>
    <x v="8"/>
    <x v="0"/>
    <s v="2015"/>
    <x v="8"/>
    <x v="13"/>
    <x v="25"/>
    <s v="peor29132"/>
    <s v="main"/>
    <x v="0"/>
    <s v="Novelist Plus"/>
    <x v="5"/>
    <n v="2"/>
    <n v="0"/>
    <n v="0"/>
    <n v="0"/>
    <n v="0"/>
    <n v="10"/>
    <n v="0"/>
    <n v="0"/>
    <n v="0"/>
    <m/>
    <m/>
    <m/>
    <m/>
    <m/>
    <m/>
  </r>
  <r>
    <n v="943450"/>
    <s v="2015-Q1"/>
    <x v="8"/>
    <x v="0"/>
    <s v="2015"/>
    <x v="8"/>
    <x v="13"/>
    <x v="26"/>
    <s v="phx_main"/>
    <s v="main"/>
    <x v="11"/>
    <s v="Novelist Select"/>
    <x v="130"/>
    <n v="15"/>
    <n v="0"/>
    <n v="0"/>
    <n v="0"/>
    <n v="0"/>
    <n v="0"/>
    <n v="0"/>
    <n v="0"/>
    <n v="0"/>
    <m/>
    <m/>
    <m/>
    <m/>
    <m/>
    <m/>
  </r>
  <r>
    <n v="943450"/>
    <s v="2015-Q1"/>
    <x v="8"/>
    <x v="0"/>
    <s v="2015"/>
    <x v="8"/>
    <x v="13"/>
    <x v="26"/>
    <s v="phx_main"/>
    <s v="main"/>
    <x v="0"/>
    <s v="Novelist Plus"/>
    <x v="131"/>
    <n v="323"/>
    <n v="1"/>
    <n v="1"/>
    <n v="0"/>
    <n v="0"/>
    <n v="364"/>
    <n v="0"/>
    <n v="0"/>
    <n v="40"/>
    <m/>
    <m/>
    <m/>
    <m/>
    <m/>
    <m/>
  </r>
  <r>
    <n v="943450"/>
    <s v="2015-Q1"/>
    <x v="8"/>
    <x v="0"/>
    <s v="2015"/>
    <x v="8"/>
    <x v="13"/>
    <x v="26"/>
    <s v="phx_main"/>
    <s v="main"/>
    <x v="3"/>
    <s v="Novelist Select"/>
    <x v="106"/>
    <n v="38"/>
    <n v="0"/>
    <n v="0"/>
    <n v="0"/>
    <n v="0"/>
    <n v="0"/>
    <n v="0"/>
    <n v="0"/>
    <n v="0"/>
    <m/>
    <m/>
    <m/>
    <m/>
    <m/>
    <m/>
  </r>
  <r>
    <n v="943450"/>
    <s v="2015-Q1"/>
    <x v="8"/>
    <x v="0"/>
    <s v="2015"/>
    <x v="8"/>
    <x v="13"/>
    <x v="26"/>
    <s v="phx_main"/>
    <s v="main"/>
    <x v="10"/>
    <s v="Novelist Select"/>
    <x v="2"/>
    <n v="6643"/>
    <n v="0"/>
    <n v="0"/>
    <n v="0"/>
    <n v="0"/>
    <n v="0"/>
    <n v="0"/>
    <n v="0"/>
    <n v="0"/>
    <m/>
    <m/>
    <m/>
    <m/>
    <m/>
    <m/>
  </r>
  <r>
    <n v="943450"/>
    <s v="2015-Q1"/>
    <x v="8"/>
    <x v="0"/>
    <s v="2015"/>
    <x v="8"/>
    <x v="13"/>
    <x v="26"/>
    <s v="phx_main"/>
    <s v="main"/>
    <x v="12"/>
    <s v="Novelist Select"/>
    <x v="59"/>
    <n v="167656"/>
    <n v="0"/>
    <n v="0"/>
    <n v="0"/>
    <n v="0"/>
    <n v="0"/>
    <n v="0"/>
    <n v="0"/>
    <n v="0"/>
    <m/>
    <m/>
    <m/>
    <m/>
    <m/>
    <m/>
  </r>
  <r>
    <n v="174482"/>
    <s v="2015-Q1"/>
    <x v="8"/>
    <x v="0"/>
    <s v="2015"/>
    <x v="8"/>
    <x v="13"/>
    <x v="27"/>
    <s v="scottsdale_hq"/>
    <s v="main"/>
    <x v="0"/>
    <s v="Novelist Plus"/>
    <x v="44"/>
    <n v="106"/>
    <n v="0"/>
    <n v="0"/>
    <n v="0"/>
    <n v="0"/>
    <n v="118"/>
    <n v="0"/>
    <n v="0"/>
    <n v="7"/>
    <m/>
    <m/>
    <m/>
    <m/>
    <m/>
    <m/>
  </r>
  <r>
    <n v="174482"/>
    <s v="2015-Q1"/>
    <x v="8"/>
    <x v="0"/>
    <s v="2015"/>
    <x v="8"/>
    <x v="13"/>
    <x v="27"/>
    <s v="scottsdale_hq"/>
    <s v="main"/>
    <x v="6"/>
    <s v="Novelist Select"/>
    <x v="59"/>
    <n v="50853"/>
    <n v="0"/>
    <n v="0"/>
    <n v="0"/>
    <n v="0"/>
    <n v="0"/>
    <n v="0"/>
    <n v="0"/>
    <n v="0"/>
    <m/>
    <m/>
    <m/>
    <m/>
    <m/>
    <m/>
  </r>
  <r>
    <n v="140708"/>
    <s v="2015-Q1"/>
    <x v="8"/>
    <x v="0"/>
    <s v="2015"/>
    <x v="8"/>
    <x v="13"/>
    <x v="28"/>
    <s v="tempe_main"/>
    <s v="main"/>
    <x v="0"/>
    <s v="Novelist Plus"/>
    <x v="106"/>
    <n v="79"/>
    <n v="0"/>
    <n v="0"/>
    <n v="0"/>
    <n v="0"/>
    <n v="140"/>
    <n v="0"/>
    <n v="0"/>
    <n v="404"/>
    <m/>
    <m/>
    <m/>
    <m/>
    <m/>
    <m/>
  </r>
  <r>
    <n v="145358"/>
    <s v="2015-Q1"/>
    <x v="8"/>
    <x v="0"/>
    <s v="2015"/>
    <x v="8"/>
    <x v="13"/>
    <x v="23"/>
    <s v="maricopa_main"/>
    <s v="main"/>
    <x v="0"/>
    <s v="Novelist Plus"/>
    <x v="132"/>
    <n v="712"/>
    <n v="2"/>
    <n v="2"/>
    <n v="0"/>
    <n v="0"/>
    <n v="577"/>
    <n v="0"/>
    <n v="0"/>
    <n v="0"/>
    <m/>
    <m/>
    <m/>
    <m/>
    <m/>
    <m/>
  </r>
  <r>
    <n v="145358"/>
    <s v="2015-Q1"/>
    <x v="8"/>
    <x v="0"/>
    <s v="2015"/>
    <x v="8"/>
    <x v="13"/>
    <x v="23"/>
    <s v="maricopa_main"/>
    <s v="main"/>
    <x v="10"/>
    <s v="Novelist Select"/>
    <x v="133"/>
    <n v="17696"/>
    <n v="0"/>
    <n v="0"/>
    <n v="0"/>
    <n v="0"/>
    <n v="0"/>
    <n v="0"/>
    <n v="0"/>
    <n v="0"/>
    <m/>
    <m/>
    <m/>
    <m/>
    <m/>
    <m/>
  </r>
  <r>
    <n v="11452"/>
    <s v="2015-Q1"/>
    <x v="8"/>
    <x v="0"/>
    <s v="2015"/>
    <x v="8"/>
    <x v="0"/>
    <x v="0"/>
    <s v="azapachecpl"/>
    <s v="main"/>
    <x v="0"/>
    <s v="Novelist Plus"/>
    <x v="45"/>
    <n v="12"/>
    <n v="0"/>
    <n v="0"/>
    <n v="0"/>
    <n v="0"/>
    <n v="5"/>
    <n v="0"/>
    <n v="0"/>
    <n v="0"/>
    <m/>
    <m/>
    <m/>
    <m/>
    <m/>
    <m/>
  </r>
  <r>
    <e v="#N/A"/>
    <s v="2015-Q1"/>
    <x v="8"/>
    <x v="0"/>
    <s v="2015"/>
    <x v="8"/>
    <x v="1"/>
    <x v="1"/>
    <s v="azstatelibdev"/>
    <s v="main"/>
    <x v="1"/>
    <s v="Novelist Plus"/>
    <x v="134"/>
    <n v="1150"/>
    <n v="2"/>
    <n v="2"/>
    <n v="0"/>
    <n v="0"/>
    <n v="870"/>
    <n v="0"/>
    <n v="0"/>
    <n v="0"/>
    <m/>
    <m/>
    <m/>
    <m/>
    <m/>
    <m/>
  </r>
  <r>
    <e v="#N/A"/>
    <s v="2015-Q1"/>
    <x v="8"/>
    <x v="0"/>
    <s v="2015"/>
    <x v="8"/>
    <x v="1"/>
    <x v="1"/>
    <s v="azstatelibdev"/>
    <s v="main"/>
    <x v="0"/>
    <s v="Novelist Plus"/>
    <x v="66"/>
    <n v="67"/>
    <n v="0"/>
    <n v="0"/>
    <n v="0"/>
    <n v="0"/>
    <n v="1"/>
    <n v="0"/>
    <n v="0"/>
    <n v="0"/>
    <m/>
    <m/>
    <m/>
    <m/>
    <m/>
    <m/>
  </r>
  <r>
    <n v="22669"/>
    <s v="2015-Q1"/>
    <x v="8"/>
    <x v="0"/>
    <s v="2015"/>
    <x v="8"/>
    <x v="13"/>
    <x v="19"/>
    <s v="avondale_az"/>
    <s v="main"/>
    <x v="0"/>
    <s v="Novelist Plus"/>
    <x v="2"/>
    <n v="2"/>
    <n v="0"/>
    <n v="0"/>
    <n v="0"/>
    <n v="0"/>
    <n v="3"/>
    <n v="0"/>
    <n v="0"/>
    <n v="0"/>
    <m/>
    <m/>
    <m/>
    <m/>
    <m/>
    <m/>
  </r>
  <r>
    <n v="1469"/>
    <s v="2015-Q1"/>
    <x v="8"/>
    <x v="0"/>
    <s v="2015"/>
    <x v="8"/>
    <x v="2"/>
    <x v="2"/>
    <s v="azccldo"/>
    <s v="main"/>
    <x v="2"/>
    <s v="Novelist Plus"/>
    <x v="135"/>
    <n v="109"/>
    <n v="1"/>
    <n v="1"/>
    <n v="0"/>
    <n v="0"/>
    <n v="129"/>
    <n v="0"/>
    <n v="0"/>
    <n v="0"/>
    <m/>
    <m/>
    <m/>
    <m/>
    <m/>
    <m/>
  </r>
  <r>
    <n v="72247"/>
    <s v="2015-Q1"/>
    <x v="8"/>
    <x v="0"/>
    <s v="2015"/>
    <x v="8"/>
    <x v="4"/>
    <x v="5"/>
    <s v="azflagstaff"/>
    <s v="main"/>
    <x v="0"/>
    <s v="Novelist Plus"/>
    <x v="72"/>
    <n v="216"/>
    <n v="0"/>
    <n v="0"/>
    <n v="0"/>
    <n v="0"/>
    <n v="178"/>
    <n v="0"/>
    <n v="0"/>
    <n v="13"/>
    <m/>
    <m/>
    <m/>
    <m/>
    <m/>
    <m/>
  </r>
  <r>
    <n v="87143"/>
    <s v="2015-Q1"/>
    <x v="8"/>
    <x v="0"/>
    <s v="2015"/>
    <x v="8"/>
    <x v="7"/>
    <x v="10"/>
    <s v="azmohave"/>
    <s v="main"/>
    <x v="0"/>
    <s v="Novelist Plus"/>
    <x v="136"/>
    <n v="1010"/>
    <n v="0"/>
    <n v="0"/>
    <n v="0"/>
    <n v="0"/>
    <n v="903"/>
    <n v="0"/>
    <n v="0"/>
    <n v="2"/>
    <m/>
    <m/>
    <m/>
    <m/>
    <m/>
    <m/>
  </r>
  <r>
    <e v="#N/A"/>
    <s v="2015-Q1"/>
    <x v="8"/>
    <x v="0"/>
    <s v="2015"/>
    <x v="8"/>
    <x v="6"/>
    <x v="33"/>
    <s v="more78132"/>
    <s v="main"/>
    <x v="0"/>
    <s v="Novelist Plus"/>
    <x v="5"/>
    <n v="12"/>
    <n v="0"/>
    <n v="0"/>
    <n v="0"/>
    <n v="0"/>
    <n v="58"/>
    <n v="0"/>
    <n v="0"/>
    <n v="0"/>
    <m/>
    <m/>
    <m/>
    <m/>
    <m/>
    <m/>
  </r>
  <r>
    <n v="2461"/>
    <s v="2015-Q1"/>
    <x v="8"/>
    <x v="0"/>
    <s v="2015"/>
    <x v="8"/>
    <x v="8"/>
    <x v="11"/>
    <s v="azncldo"/>
    <s v="main"/>
    <x v="0"/>
    <s v="Novelist Plus"/>
    <x v="0"/>
    <n v="14"/>
    <n v="0"/>
    <n v="0"/>
    <n v="0"/>
    <n v="0"/>
    <n v="16"/>
    <n v="0"/>
    <n v="0"/>
    <n v="0"/>
    <m/>
    <m/>
    <m/>
    <m/>
    <m/>
    <m/>
  </r>
  <r>
    <n v="10834"/>
    <s v="2015-Q1"/>
    <x v="8"/>
    <x v="0"/>
    <s v="2015"/>
    <x v="8"/>
    <x v="14"/>
    <x v="34"/>
    <s v="azparker"/>
    <s v="main"/>
    <x v="0"/>
    <s v="Novelist Plus"/>
    <x v="2"/>
    <n v="2"/>
    <n v="0"/>
    <n v="0"/>
    <n v="0"/>
    <n v="0"/>
    <n v="3"/>
    <n v="0"/>
    <n v="0"/>
    <n v="0"/>
    <m/>
    <m/>
    <m/>
    <m/>
    <m/>
    <m/>
  </r>
  <r>
    <n v="405419"/>
    <s v="2015-Q1"/>
    <x v="8"/>
    <x v="0"/>
    <s v="2015"/>
    <x v="8"/>
    <x v="9"/>
    <x v="12"/>
    <s v="azpcld"/>
    <s v="main"/>
    <x v="0"/>
    <s v="Novelist Plus"/>
    <x v="120"/>
    <n v="277"/>
    <n v="0"/>
    <n v="0"/>
    <n v="0"/>
    <n v="0"/>
    <n v="335"/>
    <n v="0"/>
    <n v="0"/>
    <n v="25"/>
    <m/>
    <m/>
    <m/>
    <m/>
    <m/>
    <m/>
  </r>
  <r>
    <n v="405419"/>
    <s v="2015-Q1"/>
    <x v="8"/>
    <x v="0"/>
    <s v="2015"/>
    <x v="8"/>
    <x v="9"/>
    <x v="12"/>
    <s v="azpcld"/>
    <s v="main"/>
    <x v="3"/>
    <s v="Novelist Select"/>
    <x v="106"/>
    <n v="130392"/>
    <n v="0"/>
    <n v="0"/>
    <n v="0"/>
    <n v="0"/>
    <n v="0"/>
    <n v="0"/>
    <n v="0"/>
    <n v="0"/>
    <m/>
    <m/>
    <m/>
    <m/>
    <m/>
    <m/>
  </r>
  <r>
    <n v="405419"/>
    <s v="2015-Q1"/>
    <x v="8"/>
    <x v="0"/>
    <s v="2015"/>
    <x v="8"/>
    <x v="9"/>
    <x v="12"/>
    <s v="azpcld"/>
    <s v="main"/>
    <x v="4"/>
    <s v="Novelist Select"/>
    <x v="13"/>
    <n v="16"/>
    <n v="0"/>
    <n v="0"/>
    <n v="0"/>
    <n v="0"/>
    <n v="0"/>
    <n v="0"/>
    <n v="0"/>
    <n v="0"/>
    <m/>
    <m/>
    <m/>
    <m/>
    <m/>
    <m/>
  </r>
  <r>
    <n v="405419"/>
    <s v="2015-Q1"/>
    <x v="8"/>
    <x v="0"/>
    <s v="2015"/>
    <x v="8"/>
    <x v="9"/>
    <x v="12"/>
    <s v="azpcld"/>
    <s v="main"/>
    <x v="9"/>
    <s v="Novelist Select"/>
    <x v="137"/>
    <n v="196937"/>
    <n v="0"/>
    <n v="0"/>
    <n v="0"/>
    <n v="0"/>
    <n v="0"/>
    <n v="0"/>
    <n v="0"/>
    <n v="0"/>
    <m/>
    <m/>
    <m/>
    <m/>
    <m/>
    <m/>
  </r>
  <r>
    <n v="8901"/>
    <s v="2015-Q1"/>
    <x v="8"/>
    <x v="0"/>
    <s v="2015"/>
    <x v="8"/>
    <x v="3"/>
    <x v="13"/>
    <s v="pinal_az"/>
    <s v="main"/>
    <x v="0"/>
    <s v="Novelist Plus"/>
    <x v="50"/>
    <n v="155"/>
    <n v="0"/>
    <n v="0"/>
    <n v="0"/>
    <n v="0"/>
    <n v="116"/>
    <n v="0"/>
    <n v="0"/>
    <n v="0"/>
    <m/>
    <m/>
    <m/>
    <m/>
    <m/>
    <m/>
  </r>
  <r>
    <n v="29416"/>
    <s v="2015-Q1"/>
    <x v="8"/>
    <x v="0"/>
    <s v="2015"/>
    <x v="8"/>
    <x v="10"/>
    <x v="14"/>
    <s v="azprescott"/>
    <s v="main"/>
    <x v="0"/>
    <s v="Novelist Plus"/>
    <x v="138"/>
    <n v="208"/>
    <n v="0"/>
    <n v="0"/>
    <n v="0"/>
    <n v="0"/>
    <n v="309"/>
    <n v="0"/>
    <n v="0"/>
    <n v="27"/>
    <m/>
    <m/>
    <m/>
    <m/>
    <m/>
    <m/>
  </r>
  <r>
    <n v="11980"/>
    <s v="2015-Q1"/>
    <x v="8"/>
    <x v="0"/>
    <s v="2015"/>
    <x v="8"/>
    <x v="11"/>
    <x v="16"/>
    <s v="azsaffordgcl"/>
    <s v="main"/>
    <x v="0"/>
    <s v="Novelist Plus"/>
    <x v="81"/>
    <n v="183"/>
    <n v="0"/>
    <n v="0"/>
    <n v="0"/>
    <n v="0"/>
    <n v="89"/>
    <n v="0"/>
    <n v="0"/>
    <n v="0"/>
    <m/>
    <m/>
    <m/>
    <m/>
    <m/>
    <m/>
  </r>
  <r>
    <n v="9301"/>
    <s v="2015-Q1"/>
    <x v="8"/>
    <x v="0"/>
    <s v="2015"/>
    <x v="8"/>
    <x v="10"/>
    <x v="17"/>
    <s v="azyavapai"/>
    <s v="main"/>
    <x v="5"/>
    <s v="Novelist Select"/>
    <x v="46"/>
    <n v="105712"/>
    <n v="0"/>
    <n v="0"/>
    <n v="0"/>
    <n v="0"/>
    <n v="0"/>
    <n v="0"/>
    <n v="0"/>
    <n v="0"/>
    <m/>
    <m/>
    <m/>
    <m/>
    <m/>
    <m/>
  </r>
  <r>
    <e v="#N/A"/>
    <s v="2015-Q1"/>
    <x v="8"/>
    <x v="0"/>
    <s v="2015"/>
    <x v="8"/>
    <x v="12"/>
    <x v="18"/>
    <s v="azycldo"/>
    <s v="main"/>
    <x v="0"/>
    <s v="Novelist Plus"/>
    <x v="139"/>
    <n v="496"/>
    <n v="0"/>
    <n v="0"/>
    <n v="0"/>
    <n v="0"/>
    <n v="349"/>
    <n v="0"/>
    <n v="0"/>
    <n v="0"/>
    <m/>
    <m/>
    <m/>
    <m/>
    <m/>
    <m/>
  </r>
  <r>
    <e v="#N/A"/>
    <s v="2015-Q1"/>
    <x v="8"/>
    <x v="0"/>
    <s v="2015"/>
    <x v="8"/>
    <x v="12"/>
    <x v="18"/>
    <s v="azycldo"/>
    <s v="main"/>
    <x v="6"/>
    <s v="Novelist Select"/>
    <x v="137"/>
    <n v="7143"/>
    <n v="0"/>
    <n v="0"/>
    <n v="0"/>
    <n v="0"/>
    <n v="0"/>
    <n v="0"/>
    <n v="0"/>
    <n v="0"/>
    <m/>
    <m/>
    <m/>
    <m/>
    <m/>
    <m/>
  </r>
  <r>
    <n v="22669"/>
    <s v="2015-Q2"/>
    <x v="9"/>
    <x v="0"/>
    <s v="2015"/>
    <x v="9"/>
    <x v="13"/>
    <x v="19"/>
    <s v="avondale_az"/>
    <s v="main"/>
    <x v="0"/>
    <s v="Novelist Plus"/>
    <x v="2"/>
    <n v="2"/>
    <n v="0"/>
    <n v="0"/>
    <n v="0"/>
    <n v="0"/>
    <n v="0"/>
    <n v="0"/>
    <n v="0"/>
    <n v="0"/>
    <m/>
    <m/>
    <m/>
    <m/>
    <m/>
    <m/>
  </r>
  <r>
    <n v="309229"/>
    <s v="2015-Q2"/>
    <x v="9"/>
    <x v="0"/>
    <s v="2015"/>
    <x v="9"/>
    <x v="13"/>
    <x v="21"/>
    <s v="chandler_main"/>
    <s v="main"/>
    <x v="0"/>
    <s v="Novelist Plus"/>
    <x v="33"/>
    <n v="125"/>
    <n v="1"/>
    <n v="1"/>
    <n v="0"/>
    <n v="0"/>
    <n v="114"/>
    <n v="0"/>
    <n v="0"/>
    <n v="0"/>
    <m/>
    <m/>
    <m/>
    <m/>
    <m/>
    <m/>
  </r>
  <r>
    <n v="7004"/>
    <s v="2015-Q2"/>
    <x v="9"/>
    <x v="0"/>
    <s v="2015"/>
    <x v="9"/>
    <x v="13"/>
    <x v="32"/>
    <s v="desertfh_az"/>
    <s v="main"/>
    <x v="0"/>
    <s v="Novelist Plus"/>
    <x v="5"/>
    <n v="2"/>
    <n v="0"/>
    <n v="0"/>
    <n v="0"/>
    <n v="0"/>
    <n v="0"/>
    <n v="0"/>
    <n v="0"/>
    <n v="1"/>
    <m/>
    <m/>
    <m/>
    <m/>
    <m/>
    <m/>
  </r>
  <r>
    <n v="102303"/>
    <s v="2015-Q2"/>
    <x v="9"/>
    <x v="0"/>
    <s v="2015"/>
    <x v="9"/>
    <x v="13"/>
    <x v="22"/>
    <s v="glendale_main"/>
    <s v="main"/>
    <x v="0"/>
    <s v="Novelist Plus"/>
    <x v="4"/>
    <n v="651"/>
    <n v="0"/>
    <n v="0"/>
    <n v="0"/>
    <n v="0"/>
    <n v="523"/>
    <n v="0"/>
    <n v="0"/>
    <n v="0"/>
    <m/>
    <m/>
    <m/>
    <m/>
    <m/>
    <m/>
  </r>
  <r>
    <n v="147983"/>
    <s v="2015-Q2"/>
    <x v="9"/>
    <x v="0"/>
    <s v="2015"/>
    <x v="9"/>
    <x v="13"/>
    <x v="24"/>
    <s v="mesa86532"/>
    <s v="main"/>
    <x v="0"/>
    <s v="Novelist Plus"/>
    <x v="38"/>
    <n v="139"/>
    <n v="0"/>
    <n v="0"/>
    <n v="0"/>
    <n v="0"/>
    <n v="182"/>
    <n v="0"/>
    <n v="0"/>
    <n v="6"/>
    <m/>
    <m/>
    <m/>
    <m/>
    <m/>
    <m/>
  </r>
  <r>
    <n v="147983"/>
    <s v="2015-Q2"/>
    <x v="9"/>
    <x v="0"/>
    <s v="2015"/>
    <x v="9"/>
    <x v="13"/>
    <x v="24"/>
    <s v="mesa86532"/>
    <s v="main"/>
    <x v="6"/>
    <s v="Novelist Select"/>
    <x v="22"/>
    <n v="9214"/>
    <n v="0"/>
    <n v="0"/>
    <n v="0"/>
    <n v="0"/>
    <n v="0"/>
    <n v="0"/>
    <n v="0"/>
    <n v="0"/>
    <m/>
    <m/>
    <m/>
    <m/>
    <m/>
    <m/>
  </r>
  <r>
    <n v="109952"/>
    <s v="2015-Q2"/>
    <x v="9"/>
    <x v="0"/>
    <s v="2015"/>
    <x v="9"/>
    <x v="13"/>
    <x v="25"/>
    <s v="peor29132"/>
    <s v="main"/>
    <x v="0"/>
    <s v="Novelist Plus"/>
    <x v="6"/>
    <n v="19"/>
    <n v="0"/>
    <n v="0"/>
    <n v="0"/>
    <n v="0"/>
    <n v="15"/>
    <n v="0"/>
    <n v="0"/>
    <n v="0"/>
    <m/>
    <m/>
    <m/>
    <m/>
    <m/>
    <m/>
  </r>
  <r>
    <n v="943450"/>
    <s v="2015-Q2"/>
    <x v="9"/>
    <x v="0"/>
    <s v="2015"/>
    <x v="9"/>
    <x v="13"/>
    <x v="26"/>
    <s v="phx_main"/>
    <s v="main"/>
    <x v="11"/>
    <s v="Novelist Select"/>
    <x v="28"/>
    <n v="72"/>
    <n v="0"/>
    <n v="0"/>
    <n v="0"/>
    <n v="0"/>
    <n v="0"/>
    <n v="0"/>
    <n v="0"/>
    <n v="0"/>
    <m/>
    <m/>
    <m/>
    <m/>
    <m/>
    <m/>
  </r>
  <r>
    <n v="943450"/>
    <s v="2015-Q2"/>
    <x v="9"/>
    <x v="0"/>
    <s v="2015"/>
    <x v="9"/>
    <x v="13"/>
    <x v="26"/>
    <s v="phx_main"/>
    <s v="main"/>
    <x v="0"/>
    <s v="Novelist Plus"/>
    <x v="140"/>
    <n v="316"/>
    <n v="1"/>
    <n v="1"/>
    <n v="0"/>
    <n v="0"/>
    <n v="366"/>
    <n v="0"/>
    <n v="0"/>
    <n v="50"/>
    <m/>
    <m/>
    <m/>
    <m/>
    <m/>
    <m/>
  </r>
  <r>
    <n v="943450"/>
    <s v="2015-Q2"/>
    <x v="9"/>
    <x v="0"/>
    <s v="2015"/>
    <x v="9"/>
    <x v="13"/>
    <x v="26"/>
    <s v="phx_main"/>
    <s v="main"/>
    <x v="10"/>
    <s v="Novelist Select"/>
    <x v="2"/>
    <n v="4177"/>
    <n v="0"/>
    <n v="0"/>
    <n v="0"/>
    <n v="0"/>
    <n v="0"/>
    <n v="0"/>
    <n v="0"/>
    <n v="0"/>
    <m/>
    <m/>
    <m/>
    <m/>
    <m/>
    <m/>
  </r>
  <r>
    <n v="943450"/>
    <s v="2015-Q2"/>
    <x v="9"/>
    <x v="0"/>
    <s v="2015"/>
    <x v="9"/>
    <x v="13"/>
    <x v="26"/>
    <s v="phx_main"/>
    <s v="main"/>
    <x v="12"/>
    <s v="Novelist Select"/>
    <x v="18"/>
    <n v="163760"/>
    <n v="0"/>
    <n v="0"/>
    <n v="0"/>
    <n v="0"/>
    <n v="0"/>
    <n v="0"/>
    <n v="0"/>
    <n v="0"/>
    <m/>
    <m/>
    <m/>
    <m/>
    <m/>
    <m/>
  </r>
  <r>
    <n v="174482"/>
    <s v="2015-Q2"/>
    <x v="9"/>
    <x v="0"/>
    <s v="2015"/>
    <x v="9"/>
    <x v="13"/>
    <x v="27"/>
    <s v="scottsdale_hq"/>
    <s v="main"/>
    <x v="0"/>
    <s v="Novelist Plus"/>
    <x v="25"/>
    <n v="143"/>
    <n v="0"/>
    <n v="0"/>
    <n v="0"/>
    <n v="0"/>
    <n v="144"/>
    <n v="0"/>
    <n v="0"/>
    <n v="3"/>
    <m/>
    <m/>
    <m/>
    <m/>
    <m/>
    <m/>
  </r>
  <r>
    <n v="174482"/>
    <s v="2015-Q2"/>
    <x v="9"/>
    <x v="0"/>
    <s v="2015"/>
    <x v="9"/>
    <x v="13"/>
    <x v="27"/>
    <s v="scottsdale_hq"/>
    <s v="main"/>
    <x v="6"/>
    <s v="Novelist Select"/>
    <x v="62"/>
    <n v="49585"/>
    <n v="0"/>
    <n v="0"/>
    <n v="0"/>
    <n v="0"/>
    <n v="0"/>
    <n v="0"/>
    <n v="0"/>
    <n v="0"/>
    <m/>
    <m/>
    <m/>
    <m/>
    <m/>
    <m/>
  </r>
  <r>
    <n v="140708"/>
    <s v="2015-Q2"/>
    <x v="9"/>
    <x v="0"/>
    <s v="2015"/>
    <x v="9"/>
    <x v="13"/>
    <x v="28"/>
    <s v="tempe_main"/>
    <s v="main"/>
    <x v="0"/>
    <s v="Novelist Plus"/>
    <x v="22"/>
    <n v="33"/>
    <n v="0"/>
    <n v="0"/>
    <n v="0"/>
    <n v="0"/>
    <n v="17"/>
    <n v="0"/>
    <n v="0"/>
    <n v="200"/>
    <m/>
    <m/>
    <m/>
    <m/>
    <m/>
    <m/>
  </r>
  <r>
    <n v="145358"/>
    <s v="2015-Q2"/>
    <x v="9"/>
    <x v="0"/>
    <s v="2015"/>
    <x v="9"/>
    <x v="13"/>
    <x v="23"/>
    <s v="maricopa_main"/>
    <s v="main"/>
    <x v="0"/>
    <s v="Novelist Plus"/>
    <x v="141"/>
    <n v="816"/>
    <n v="0"/>
    <n v="0"/>
    <n v="0"/>
    <n v="0"/>
    <n v="514"/>
    <n v="0"/>
    <n v="0"/>
    <n v="0"/>
    <m/>
    <m/>
    <m/>
    <m/>
    <m/>
    <m/>
  </r>
  <r>
    <n v="145358"/>
    <s v="2015-Q2"/>
    <x v="9"/>
    <x v="0"/>
    <s v="2015"/>
    <x v="9"/>
    <x v="13"/>
    <x v="23"/>
    <s v="maricopa_main"/>
    <s v="main"/>
    <x v="10"/>
    <s v="Novelist Select"/>
    <x v="108"/>
    <n v="7766"/>
    <n v="0"/>
    <n v="0"/>
    <n v="0"/>
    <n v="0"/>
    <n v="0"/>
    <n v="0"/>
    <n v="0"/>
    <n v="0"/>
    <m/>
    <m/>
    <m/>
    <m/>
    <m/>
    <m/>
  </r>
  <r>
    <n v="11452"/>
    <s v="2015-Q2"/>
    <x v="9"/>
    <x v="0"/>
    <s v="2015"/>
    <x v="9"/>
    <x v="0"/>
    <x v="0"/>
    <s v="azapachecpl"/>
    <s v="main"/>
    <x v="0"/>
    <s v="Novelist Plus"/>
    <x v="6"/>
    <n v="4"/>
    <n v="0"/>
    <n v="0"/>
    <n v="0"/>
    <n v="0"/>
    <n v="2"/>
    <n v="0"/>
    <n v="0"/>
    <n v="0"/>
    <m/>
    <m/>
    <m/>
    <m/>
    <m/>
    <m/>
  </r>
  <r>
    <e v="#N/A"/>
    <s v="2015-Q2"/>
    <x v="9"/>
    <x v="0"/>
    <s v="2015"/>
    <x v="9"/>
    <x v="1"/>
    <x v="1"/>
    <s v="azstatelibdev"/>
    <s v="main"/>
    <x v="1"/>
    <s v="Novelist Plus"/>
    <x v="14"/>
    <n v="2589"/>
    <n v="3"/>
    <n v="3"/>
    <n v="0"/>
    <n v="0"/>
    <n v="1490"/>
    <n v="0"/>
    <n v="0"/>
    <n v="0"/>
    <m/>
    <m/>
    <m/>
    <m/>
    <m/>
    <m/>
  </r>
  <r>
    <e v="#N/A"/>
    <s v="2015-Q2"/>
    <x v="9"/>
    <x v="0"/>
    <s v="2015"/>
    <x v="9"/>
    <x v="1"/>
    <x v="1"/>
    <s v="azstatelibdev"/>
    <s v="main"/>
    <x v="0"/>
    <s v="Novelist Plus"/>
    <x v="142"/>
    <n v="67"/>
    <n v="0"/>
    <n v="0"/>
    <n v="0"/>
    <n v="0"/>
    <n v="11"/>
    <n v="0"/>
    <n v="0"/>
    <n v="0"/>
    <m/>
    <m/>
    <m/>
    <m/>
    <m/>
    <m/>
  </r>
  <r>
    <n v="22669"/>
    <s v="2015-Q2"/>
    <x v="9"/>
    <x v="0"/>
    <s v="2015"/>
    <x v="9"/>
    <x v="13"/>
    <x v="19"/>
    <s v="avondale_az"/>
    <s v="main"/>
    <x v="0"/>
    <s v="Novelist Plus"/>
    <x v="2"/>
    <n v="2"/>
    <n v="0"/>
    <n v="0"/>
    <n v="0"/>
    <n v="0"/>
    <n v="0"/>
    <n v="0"/>
    <n v="0"/>
    <n v="0"/>
    <m/>
    <m/>
    <m/>
    <m/>
    <m/>
    <m/>
  </r>
  <r>
    <n v="1469"/>
    <s v="2015-Q2"/>
    <x v="9"/>
    <x v="0"/>
    <s v="2015"/>
    <x v="9"/>
    <x v="2"/>
    <x v="2"/>
    <s v="azccldo"/>
    <s v="main"/>
    <x v="2"/>
    <s v="Novelist Plus"/>
    <x v="108"/>
    <n v="79"/>
    <n v="0"/>
    <n v="0"/>
    <n v="0"/>
    <n v="0"/>
    <n v="66"/>
    <n v="0"/>
    <n v="0"/>
    <n v="0"/>
    <m/>
    <m/>
    <m/>
    <m/>
    <m/>
    <m/>
  </r>
  <r>
    <n v="72247"/>
    <s v="2015-Q2"/>
    <x v="9"/>
    <x v="0"/>
    <s v="2015"/>
    <x v="9"/>
    <x v="4"/>
    <x v="5"/>
    <s v="azflagstaff"/>
    <s v="main"/>
    <x v="0"/>
    <s v="Novelist Plus"/>
    <x v="20"/>
    <n v="388"/>
    <n v="0"/>
    <n v="0"/>
    <n v="0"/>
    <n v="0"/>
    <n v="368"/>
    <n v="0"/>
    <n v="0"/>
    <n v="249"/>
    <m/>
    <m/>
    <m/>
    <m/>
    <m/>
    <m/>
  </r>
  <r>
    <n v="33183"/>
    <s v="2015-Q2"/>
    <x v="9"/>
    <x v="0"/>
    <s v="2015"/>
    <x v="9"/>
    <x v="3"/>
    <x v="9"/>
    <s v="azmaricopacom"/>
    <s v="main"/>
    <x v="0"/>
    <s v="Novelist Plus"/>
    <x v="12"/>
    <n v="4"/>
    <n v="0"/>
    <n v="0"/>
    <n v="0"/>
    <n v="0"/>
    <n v="2"/>
    <n v="0"/>
    <n v="0"/>
    <n v="0"/>
    <m/>
    <m/>
    <m/>
    <m/>
    <m/>
    <m/>
  </r>
  <r>
    <n v="87143"/>
    <s v="2015-Q2"/>
    <x v="9"/>
    <x v="0"/>
    <s v="2015"/>
    <x v="9"/>
    <x v="7"/>
    <x v="10"/>
    <s v="azmohave"/>
    <s v="main"/>
    <x v="0"/>
    <s v="Novelist Plus"/>
    <x v="143"/>
    <n v="512"/>
    <n v="0"/>
    <n v="0"/>
    <n v="0"/>
    <n v="0"/>
    <n v="477"/>
    <n v="0"/>
    <n v="0"/>
    <n v="1"/>
    <m/>
    <m/>
    <m/>
    <m/>
    <m/>
    <m/>
  </r>
  <r>
    <n v="2461"/>
    <s v="2015-Q2"/>
    <x v="9"/>
    <x v="0"/>
    <s v="2015"/>
    <x v="9"/>
    <x v="8"/>
    <x v="11"/>
    <s v="azncldo"/>
    <s v="main"/>
    <x v="0"/>
    <s v="Novelist Plus"/>
    <x v="22"/>
    <n v="33"/>
    <n v="0"/>
    <n v="0"/>
    <n v="0"/>
    <n v="0"/>
    <n v="30"/>
    <n v="0"/>
    <n v="0"/>
    <n v="0"/>
    <m/>
    <m/>
    <m/>
    <m/>
    <m/>
    <m/>
  </r>
  <r>
    <n v="405419"/>
    <s v="2015-Q2"/>
    <x v="9"/>
    <x v="0"/>
    <s v="2015"/>
    <x v="9"/>
    <x v="9"/>
    <x v="12"/>
    <s v="azpcld"/>
    <s v="main"/>
    <x v="0"/>
    <s v="Novelist Plus"/>
    <x v="33"/>
    <n v="180"/>
    <n v="0"/>
    <n v="0"/>
    <n v="0"/>
    <n v="0"/>
    <n v="221"/>
    <n v="0"/>
    <n v="0"/>
    <n v="32"/>
    <m/>
    <m/>
    <m/>
    <m/>
    <m/>
    <m/>
  </r>
  <r>
    <n v="405419"/>
    <s v="2015-Q2"/>
    <x v="9"/>
    <x v="0"/>
    <s v="2015"/>
    <x v="9"/>
    <x v="9"/>
    <x v="12"/>
    <s v="azpcld"/>
    <s v="main"/>
    <x v="3"/>
    <s v="Novelist Select"/>
    <x v="133"/>
    <n v="80135"/>
    <n v="0"/>
    <n v="0"/>
    <n v="0"/>
    <n v="0"/>
    <n v="0"/>
    <n v="0"/>
    <n v="0"/>
    <n v="0"/>
    <m/>
    <m/>
    <m/>
    <m/>
    <m/>
    <m/>
  </r>
  <r>
    <n v="405419"/>
    <s v="2015-Q2"/>
    <x v="9"/>
    <x v="0"/>
    <s v="2015"/>
    <x v="9"/>
    <x v="9"/>
    <x v="12"/>
    <s v="azpcld"/>
    <s v="main"/>
    <x v="9"/>
    <s v="Novelist Select"/>
    <x v="87"/>
    <n v="80071"/>
    <n v="0"/>
    <n v="0"/>
    <n v="0"/>
    <n v="0"/>
    <n v="0"/>
    <n v="0"/>
    <n v="0"/>
    <n v="0"/>
    <m/>
    <m/>
    <m/>
    <m/>
    <m/>
    <m/>
  </r>
  <r>
    <n v="8901"/>
    <s v="2015-Q2"/>
    <x v="9"/>
    <x v="0"/>
    <s v="2015"/>
    <x v="9"/>
    <x v="3"/>
    <x v="13"/>
    <s v="pinal_az"/>
    <s v="main"/>
    <x v="0"/>
    <s v="Novelist Plus"/>
    <x v="38"/>
    <n v="245"/>
    <n v="0"/>
    <n v="0"/>
    <n v="0"/>
    <n v="0"/>
    <n v="207"/>
    <n v="0"/>
    <n v="0"/>
    <n v="1"/>
    <m/>
    <m/>
    <m/>
    <m/>
    <m/>
    <m/>
  </r>
  <r>
    <n v="29416"/>
    <s v="2015-Q2"/>
    <x v="9"/>
    <x v="0"/>
    <s v="2015"/>
    <x v="9"/>
    <x v="10"/>
    <x v="14"/>
    <s v="azprescott"/>
    <s v="main"/>
    <x v="0"/>
    <s v="Novelist Plus"/>
    <x v="39"/>
    <n v="308"/>
    <n v="0"/>
    <n v="0"/>
    <n v="0"/>
    <n v="0"/>
    <n v="328"/>
    <n v="0"/>
    <n v="0"/>
    <n v="24"/>
    <m/>
    <m/>
    <m/>
    <m/>
    <m/>
    <m/>
  </r>
  <r>
    <n v="11980"/>
    <s v="2015-Q2"/>
    <x v="9"/>
    <x v="0"/>
    <s v="2015"/>
    <x v="9"/>
    <x v="11"/>
    <x v="16"/>
    <s v="azsaffordgcl"/>
    <s v="main"/>
    <x v="0"/>
    <s v="Novelist Plus"/>
    <x v="13"/>
    <n v="16"/>
    <n v="0"/>
    <n v="0"/>
    <n v="0"/>
    <n v="0"/>
    <n v="8"/>
    <n v="0"/>
    <n v="0"/>
    <n v="0"/>
    <m/>
    <m/>
    <m/>
    <m/>
    <m/>
    <m/>
  </r>
  <r>
    <n v="9301"/>
    <s v="2015-Q2"/>
    <x v="9"/>
    <x v="0"/>
    <s v="2015"/>
    <x v="9"/>
    <x v="10"/>
    <x v="17"/>
    <s v="azyavapai"/>
    <s v="main"/>
    <x v="5"/>
    <s v="Novelist Select"/>
    <x v="15"/>
    <n v="99362"/>
    <n v="0"/>
    <n v="0"/>
    <n v="0"/>
    <n v="0"/>
    <n v="0"/>
    <n v="0"/>
    <n v="0"/>
    <n v="0"/>
    <m/>
    <m/>
    <m/>
    <m/>
    <m/>
    <m/>
  </r>
  <r>
    <e v="#N/A"/>
    <s v="2015-Q2"/>
    <x v="9"/>
    <x v="0"/>
    <s v="2015"/>
    <x v="9"/>
    <x v="12"/>
    <x v="18"/>
    <s v="azycldo"/>
    <s v="main"/>
    <x v="0"/>
    <s v="Novelist Plus"/>
    <x v="42"/>
    <n v="281"/>
    <n v="0"/>
    <n v="0"/>
    <n v="0"/>
    <n v="0"/>
    <n v="218"/>
    <n v="0"/>
    <n v="0"/>
    <n v="0"/>
    <m/>
    <m/>
    <m/>
    <m/>
    <m/>
    <m/>
  </r>
  <r>
    <e v="#N/A"/>
    <s v="2015-Q2"/>
    <x v="9"/>
    <x v="0"/>
    <s v="2015"/>
    <x v="9"/>
    <x v="12"/>
    <x v="18"/>
    <s v="azycldo"/>
    <s v="main"/>
    <x v="6"/>
    <s v="Novelist Select"/>
    <x v="94"/>
    <n v="7512"/>
    <n v="0"/>
    <n v="0"/>
    <n v="0"/>
    <n v="0"/>
    <n v="0"/>
    <n v="0"/>
    <n v="0"/>
    <n v="0"/>
    <m/>
    <m/>
    <m/>
    <m/>
    <m/>
    <m/>
  </r>
  <r>
    <n v="22669"/>
    <s v="2015-Q2"/>
    <x v="10"/>
    <x v="0"/>
    <s v="2015"/>
    <x v="10"/>
    <x v="13"/>
    <x v="19"/>
    <s v="avondale_az"/>
    <s v="main"/>
    <x v="0"/>
    <s v="Novelist Plus"/>
    <x v="0"/>
    <n v="243"/>
    <n v="0"/>
    <n v="0"/>
    <n v="0"/>
    <n v="0"/>
    <n v="33"/>
    <n v="0"/>
    <n v="0"/>
    <n v="0"/>
    <m/>
    <m/>
    <m/>
    <m/>
    <m/>
    <m/>
  </r>
  <r>
    <n v="309229"/>
    <s v="2015-Q2"/>
    <x v="10"/>
    <x v="0"/>
    <s v="2015"/>
    <x v="10"/>
    <x v="13"/>
    <x v="21"/>
    <s v="chandler_main"/>
    <s v="main"/>
    <x v="0"/>
    <s v="Novelist Plus"/>
    <x v="144"/>
    <n v="208"/>
    <n v="0"/>
    <n v="0"/>
    <n v="0"/>
    <n v="0"/>
    <n v="235"/>
    <n v="0"/>
    <n v="0"/>
    <n v="0"/>
    <m/>
    <m/>
    <m/>
    <m/>
    <m/>
    <m/>
  </r>
  <r>
    <n v="7004"/>
    <s v="2015-Q2"/>
    <x v="10"/>
    <x v="0"/>
    <s v="2015"/>
    <x v="10"/>
    <x v="13"/>
    <x v="32"/>
    <s v="desertfh_az"/>
    <s v="main"/>
    <x v="0"/>
    <s v="Novelist Plus"/>
    <x v="5"/>
    <n v="0"/>
    <n v="0"/>
    <n v="0"/>
    <n v="0"/>
    <n v="0"/>
    <n v="5"/>
    <n v="0"/>
    <n v="0"/>
    <n v="0"/>
    <m/>
    <m/>
    <m/>
    <m/>
    <m/>
    <m/>
  </r>
  <r>
    <n v="102303"/>
    <s v="2015-Q2"/>
    <x v="10"/>
    <x v="0"/>
    <s v="2015"/>
    <x v="10"/>
    <x v="13"/>
    <x v="22"/>
    <s v="glendale_main"/>
    <s v="main"/>
    <x v="0"/>
    <s v="Novelist Plus"/>
    <x v="75"/>
    <n v="364"/>
    <n v="0"/>
    <n v="0"/>
    <n v="0"/>
    <n v="0"/>
    <n v="509"/>
    <n v="0"/>
    <n v="0"/>
    <n v="0"/>
    <m/>
    <m/>
    <m/>
    <m/>
    <m/>
    <m/>
  </r>
  <r>
    <n v="147983"/>
    <s v="2015-Q2"/>
    <x v="10"/>
    <x v="0"/>
    <s v="2015"/>
    <x v="10"/>
    <x v="13"/>
    <x v="24"/>
    <s v="mesa86532"/>
    <s v="main"/>
    <x v="0"/>
    <s v="Novelist Plus"/>
    <x v="145"/>
    <n v="180"/>
    <n v="0"/>
    <n v="0"/>
    <n v="0"/>
    <n v="0"/>
    <n v="167"/>
    <n v="0"/>
    <n v="0"/>
    <n v="16"/>
    <m/>
    <m/>
    <m/>
    <m/>
    <m/>
    <m/>
  </r>
  <r>
    <n v="147983"/>
    <s v="2015-Q2"/>
    <x v="10"/>
    <x v="0"/>
    <s v="2015"/>
    <x v="10"/>
    <x v="13"/>
    <x v="24"/>
    <s v="mesa86532"/>
    <s v="main"/>
    <x v="6"/>
    <s v="Novelist Select"/>
    <x v="146"/>
    <n v="24848"/>
    <n v="0"/>
    <n v="0"/>
    <n v="0"/>
    <n v="0"/>
    <n v="0"/>
    <n v="0"/>
    <n v="0"/>
    <n v="0"/>
    <m/>
    <m/>
    <m/>
    <m/>
    <m/>
    <m/>
  </r>
  <r>
    <n v="109952"/>
    <s v="2015-Q2"/>
    <x v="10"/>
    <x v="0"/>
    <s v="2015"/>
    <x v="10"/>
    <x v="13"/>
    <x v="25"/>
    <s v="peor29132"/>
    <s v="main"/>
    <x v="0"/>
    <s v="Novelist Plus"/>
    <x v="6"/>
    <n v="3"/>
    <n v="0"/>
    <n v="0"/>
    <n v="0"/>
    <n v="0"/>
    <n v="4"/>
    <n v="0"/>
    <n v="0"/>
    <n v="0"/>
    <m/>
    <m/>
    <m/>
    <m/>
    <m/>
    <m/>
  </r>
  <r>
    <n v="943450"/>
    <s v="2015-Q2"/>
    <x v="10"/>
    <x v="0"/>
    <s v="2015"/>
    <x v="10"/>
    <x v="13"/>
    <x v="26"/>
    <s v="phx_main"/>
    <s v="main"/>
    <x v="11"/>
    <s v="Novelist Select"/>
    <x v="92"/>
    <n v="9"/>
    <n v="0"/>
    <n v="0"/>
    <n v="0"/>
    <n v="0"/>
    <n v="0"/>
    <n v="0"/>
    <n v="0"/>
    <n v="0"/>
    <m/>
    <m/>
    <m/>
    <m/>
    <m/>
    <m/>
  </r>
  <r>
    <n v="943450"/>
    <s v="2015-Q2"/>
    <x v="10"/>
    <x v="0"/>
    <s v="2015"/>
    <x v="10"/>
    <x v="13"/>
    <x v="26"/>
    <s v="phx_main"/>
    <s v="main"/>
    <x v="0"/>
    <s v="Novelist Plus"/>
    <x v="147"/>
    <n v="321"/>
    <n v="0"/>
    <n v="0"/>
    <n v="0"/>
    <n v="0"/>
    <n v="545"/>
    <n v="0"/>
    <n v="0"/>
    <n v="129"/>
    <m/>
    <m/>
    <m/>
    <m/>
    <m/>
    <m/>
  </r>
  <r>
    <n v="943450"/>
    <s v="2015-Q2"/>
    <x v="10"/>
    <x v="0"/>
    <s v="2015"/>
    <x v="10"/>
    <x v="13"/>
    <x v="26"/>
    <s v="phx_main"/>
    <s v="main"/>
    <x v="10"/>
    <s v="Novelist Select"/>
    <x v="0"/>
    <n v="7"/>
    <n v="0"/>
    <n v="0"/>
    <n v="0"/>
    <n v="0"/>
    <n v="0"/>
    <n v="0"/>
    <n v="0"/>
    <n v="0"/>
    <m/>
    <m/>
    <m/>
    <m/>
    <m/>
    <m/>
  </r>
  <r>
    <n v="943450"/>
    <s v="2015-Q2"/>
    <x v="10"/>
    <x v="0"/>
    <s v="2015"/>
    <x v="10"/>
    <x v="13"/>
    <x v="26"/>
    <s v="phx_main"/>
    <s v="main"/>
    <x v="12"/>
    <s v="Novelist Select"/>
    <x v="148"/>
    <n v="169138"/>
    <n v="0"/>
    <n v="0"/>
    <n v="0"/>
    <n v="0"/>
    <n v="0"/>
    <n v="0"/>
    <n v="0"/>
    <n v="0"/>
    <m/>
    <m/>
    <m/>
    <m/>
    <m/>
    <m/>
  </r>
  <r>
    <n v="174482"/>
    <s v="2015-Q2"/>
    <x v="10"/>
    <x v="0"/>
    <s v="2015"/>
    <x v="10"/>
    <x v="13"/>
    <x v="27"/>
    <s v="scottsdale_hq"/>
    <s v="main"/>
    <x v="0"/>
    <s v="Novelist Plus"/>
    <x v="128"/>
    <n v="138"/>
    <n v="0"/>
    <n v="0"/>
    <n v="0"/>
    <n v="0"/>
    <n v="130"/>
    <n v="0"/>
    <n v="0"/>
    <n v="7"/>
    <m/>
    <m/>
    <m/>
    <m/>
    <m/>
    <m/>
  </r>
  <r>
    <n v="174482"/>
    <s v="2015-Q2"/>
    <x v="10"/>
    <x v="0"/>
    <s v="2015"/>
    <x v="10"/>
    <x v="13"/>
    <x v="27"/>
    <s v="scottsdale_hq"/>
    <s v="main"/>
    <x v="10"/>
    <s v="Novelist Select"/>
    <x v="149"/>
    <n v="9065"/>
    <n v="0"/>
    <n v="0"/>
    <n v="0"/>
    <n v="0"/>
    <n v="0"/>
    <n v="0"/>
    <n v="0"/>
    <n v="0"/>
    <m/>
    <m/>
    <m/>
    <m/>
    <m/>
    <m/>
  </r>
  <r>
    <n v="174482"/>
    <s v="2015-Q2"/>
    <x v="10"/>
    <x v="0"/>
    <s v="2015"/>
    <x v="10"/>
    <x v="13"/>
    <x v="27"/>
    <s v="scottsdale_hq"/>
    <s v="main"/>
    <x v="6"/>
    <s v="Novelist Select"/>
    <x v="150"/>
    <n v="44649"/>
    <n v="0"/>
    <n v="0"/>
    <n v="0"/>
    <n v="0"/>
    <n v="0"/>
    <n v="0"/>
    <n v="0"/>
    <n v="0"/>
    <m/>
    <m/>
    <m/>
    <m/>
    <m/>
    <m/>
  </r>
  <r>
    <n v="140708"/>
    <s v="2015-Q2"/>
    <x v="10"/>
    <x v="0"/>
    <s v="2015"/>
    <x v="10"/>
    <x v="13"/>
    <x v="28"/>
    <s v="tempe_main"/>
    <s v="main"/>
    <x v="0"/>
    <s v="Novelist Plus"/>
    <x v="35"/>
    <n v="143"/>
    <n v="1"/>
    <n v="1"/>
    <n v="0"/>
    <n v="0"/>
    <n v="241"/>
    <n v="0"/>
    <n v="0"/>
    <n v="243"/>
    <m/>
    <m/>
    <m/>
    <m/>
    <m/>
    <m/>
  </r>
  <r>
    <n v="145358"/>
    <s v="2015-Q2"/>
    <x v="10"/>
    <x v="0"/>
    <s v="2015"/>
    <x v="10"/>
    <x v="13"/>
    <x v="23"/>
    <s v="maricopa_main"/>
    <s v="main"/>
    <x v="0"/>
    <s v="Novelist Plus"/>
    <x v="71"/>
    <n v="426"/>
    <n v="0"/>
    <n v="0"/>
    <n v="0"/>
    <n v="0"/>
    <n v="378"/>
    <n v="0"/>
    <n v="0"/>
    <n v="0"/>
    <m/>
    <m/>
    <m/>
    <m/>
    <m/>
    <m/>
  </r>
  <r>
    <n v="11452"/>
    <s v="2015-Q2"/>
    <x v="10"/>
    <x v="0"/>
    <s v="2015"/>
    <x v="10"/>
    <x v="0"/>
    <x v="0"/>
    <s v="azapachecpl"/>
    <s v="main"/>
    <x v="0"/>
    <s v="Novelist Plus"/>
    <x v="6"/>
    <n v="4"/>
    <n v="0"/>
    <n v="0"/>
    <n v="0"/>
    <n v="0"/>
    <n v="15"/>
    <n v="0"/>
    <n v="0"/>
    <n v="0"/>
    <m/>
    <m/>
    <m/>
    <m/>
    <m/>
    <m/>
  </r>
  <r>
    <e v="#N/A"/>
    <s v="2015-Q2"/>
    <x v="10"/>
    <x v="0"/>
    <s v="2015"/>
    <x v="10"/>
    <x v="1"/>
    <x v="1"/>
    <s v="azstatelibdev"/>
    <s v="main"/>
    <x v="1"/>
    <s v="Novelist Plus"/>
    <x v="151"/>
    <n v="2220"/>
    <n v="3"/>
    <n v="3"/>
    <n v="0"/>
    <n v="0"/>
    <n v="1136"/>
    <n v="0"/>
    <n v="0"/>
    <n v="0"/>
    <m/>
    <m/>
    <m/>
    <m/>
    <m/>
    <m/>
  </r>
  <r>
    <e v="#N/A"/>
    <s v="2015-Q2"/>
    <x v="10"/>
    <x v="0"/>
    <s v="2015"/>
    <x v="10"/>
    <x v="1"/>
    <x v="1"/>
    <s v="azstatelibdev"/>
    <s v="main"/>
    <x v="0"/>
    <s v="Novelist Plus"/>
    <x v="125"/>
    <n v="52"/>
    <n v="1"/>
    <n v="1"/>
    <n v="0"/>
    <n v="0"/>
    <n v="17"/>
    <n v="0"/>
    <n v="0"/>
    <n v="0"/>
    <m/>
    <m/>
    <m/>
    <m/>
    <m/>
    <m/>
  </r>
  <r>
    <n v="22669"/>
    <s v="2015-Q2"/>
    <x v="10"/>
    <x v="0"/>
    <s v="2015"/>
    <x v="10"/>
    <x v="13"/>
    <x v="19"/>
    <s v="avondale_az"/>
    <s v="main"/>
    <x v="0"/>
    <s v="Novelist Plus"/>
    <x v="0"/>
    <n v="243"/>
    <n v="0"/>
    <n v="0"/>
    <n v="0"/>
    <n v="0"/>
    <n v="33"/>
    <n v="0"/>
    <n v="0"/>
    <n v="0"/>
    <m/>
    <m/>
    <m/>
    <m/>
    <m/>
    <m/>
  </r>
  <r>
    <n v="1469"/>
    <s v="2015-Q2"/>
    <x v="10"/>
    <x v="0"/>
    <s v="2015"/>
    <x v="10"/>
    <x v="2"/>
    <x v="2"/>
    <s v="azccldo"/>
    <s v="main"/>
    <x v="2"/>
    <s v="Novelist Plus"/>
    <x v="152"/>
    <n v="211"/>
    <n v="0"/>
    <n v="0"/>
    <n v="0"/>
    <n v="0"/>
    <n v="260"/>
    <n v="0"/>
    <n v="0"/>
    <n v="0"/>
    <m/>
    <m/>
    <m/>
    <m/>
    <m/>
    <m/>
  </r>
  <r>
    <n v="72247"/>
    <s v="2015-Q2"/>
    <x v="10"/>
    <x v="0"/>
    <s v="2015"/>
    <x v="10"/>
    <x v="4"/>
    <x v="5"/>
    <s v="azflagstaff"/>
    <s v="main"/>
    <x v="0"/>
    <s v="Novelist Plus"/>
    <x v="153"/>
    <n v="257"/>
    <n v="0"/>
    <n v="0"/>
    <n v="0"/>
    <n v="0"/>
    <n v="296"/>
    <n v="0"/>
    <n v="0"/>
    <n v="157"/>
    <m/>
    <m/>
    <m/>
    <m/>
    <m/>
    <m/>
  </r>
  <r>
    <n v="72"/>
    <s v="2015-Q2"/>
    <x v="10"/>
    <x v="0"/>
    <s v="2015"/>
    <x v="10"/>
    <x v="5"/>
    <x v="7"/>
    <s v="azgcldo"/>
    <s v="main"/>
    <x v="0"/>
    <s v="Novelist Plus"/>
    <x v="2"/>
    <n v="1"/>
    <n v="0"/>
    <n v="0"/>
    <n v="0"/>
    <n v="0"/>
    <n v="3"/>
    <n v="0"/>
    <n v="0"/>
    <n v="0"/>
    <m/>
    <m/>
    <m/>
    <m/>
    <m/>
    <m/>
  </r>
  <r>
    <n v="33183"/>
    <s v="2015-Q2"/>
    <x v="10"/>
    <x v="0"/>
    <s v="2015"/>
    <x v="10"/>
    <x v="3"/>
    <x v="9"/>
    <s v="azmaricopacom"/>
    <s v="main"/>
    <x v="0"/>
    <s v="Novelist Plus"/>
    <x v="2"/>
    <n v="1"/>
    <n v="0"/>
    <n v="0"/>
    <n v="0"/>
    <n v="0"/>
    <n v="0"/>
    <n v="0"/>
    <n v="0"/>
    <n v="0"/>
    <m/>
    <m/>
    <m/>
    <m/>
    <m/>
    <m/>
  </r>
  <r>
    <n v="87143"/>
    <s v="2015-Q2"/>
    <x v="10"/>
    <x v="0"/>
    <s v="2015"/>
    <x v="10"/>
    <x v="7"/>
    <x v="10"/>
    <s v="azmohave"/>
    <s v="main"/>
    <x v="0"/>
    <s v="Novelist Plus"/>
    <x v="154"/>
    <n v="382"/>
    <n v="0"/>
    <n v="0"/>
    <n v="0"/>
    <n v="0"/>
    <n v="287"/>
    <n v="0"/>
    <n v="0"/>
    <n v="0"/>
    <m/>
    <m/>
    <m/>
    <m/>
    <m/>
    <m/>
  </r>
  <r>
    <n v="2461"/>
    <s v="2015-Q2"/>
    <x v="10"/>
    <x v="0"/>
    <s v="2015"/>
    <x v="10"/>
    <x v="8"/>
    <x v="11"/>
    <s v="azncldo"/>
    <s v="main"/>
    <x v="0"/>
    <s v="Novelist Plus"/>
    <x v="6"/>
    <n v="2"/>
    <n v="0"/>
    <n v="0"/>
    <n v="0"/>
    <n v="0"/>
    <n v="10"/>
    <n v="0"/>
    <n v="0"/>
    <n v="0"/>
    <m/>
    <m/>
    <m/>
    <m/>
    <m/>
    <m/>
  </r>
  <r>
    <n v="405419"/>
    <s v="2015-Q2"/>
    <x v="10"/>
    <x v="0"/>
    <s v="2015"/>
    <x v="10"/>
    <x v="9"/>
    <x v="12"/>
    <s v="azpcld"/>
    <s v="main"/>
    <x v="0"/>
    <s v="Novelist Plus"/>
    <x v="112"/>
    <n v="275"/>
    <n v="1"/>
    <n v="1"/>
    <n v="0"/>
    <n v="0"/>
    <n v="236"/>
    <n v="0"/>
    <n v="0"/>
    <n v="10"/>
    <m/>
    <m/>
    <m/>
    <m/>
    <m/>
    <m/>
  </r>
  <r>
    <n v="405419"/>
    <s v="2015-Q2"/>
    <x v="10"/>
    <x v="0"/>
    <s v="2015"/>
    <x v="10"/>
    <x v="9"/>
    <x v="12"/>
    <s v="azpcld"/>
    <s v="main"/>
    <x v="3"/>
    <s v="Novelist Select"/>
    <x v="155"/>
    <n v="96223"/>
    <n v="0"/>
    <n v="0"/>
    <n v="0"/>
    <n v="0"/>
    <n v="0"/>
    <n v="0"/>
    <n v="0"/>
    <n v="0"/>
    <m/>
    <m/>
    <m/>
    <m/>
    <m/>
    <m/>
  </r>
  <r>
    <n v="405419"/>
    <s v="2015-Q2"/>
    <x v="10"/>
    <x v="0"/>
    <s v="2015"/>
    <x v="10"/>
    <x v="9"/>
    <x v="12"/>
    <s v="azpcld"/>
    <s v="main"/>
    <x v="9"/>
    <s v="Novelist Select"/>
    <x v="156"/>
    <n v="1219"/>
    <n v="0"/>
    <n v="0"/>
    <n v="0"/>
    <n v="0"/>
    <n v="0"/>
    <n v="0"/>
    <n v="0"/>
    <n v="0"/>
    <m/>
    <m/>
    <m/>
    <m/>
    <m/>
    <m/>
  </r>
  <r>
    <n v="8901"/>
    <s v="2015-Q2"/>
    <x v="10"/>
    <x v="0"/>
    <s v="2015"/>
    <x v="10"/>
    <x v="3"/>
    <x v="13"/>
    <s v="pinal_az"/>
    <s v="main"/>
    <x v="0"/>
    <s v="Novelist Plus"/>
    <x v="57"/>
    <n v="203"/>
    <n v="0"/>
    <n v="0"/>
    <n v="0"/>
    <n v="0"/>
    <n v="227"/>
    <n v="0"/>
    <n v="0"/>
    <n v="85"/>
    <m/>
    <m/>
    <m/>
    <m/>
    <m/>
    <m/>
  </r>
  <r>
    <n v="29416"/>
    <s v="2015-Q2"/>
    <x v="10"/>
    <x v="0"/>
    <s v="2015"/>
    <x v="10"/>
    <x v="10"/>
    <x v="14"/>
    <s v="azprescott"/>
    <s v="main"/>
    <x v="0"/>
    <s v="Novelist Plus"/>
    <x v="120"/>
    <n v="542"/>
    <n v="0"/>
    <n v="0"/>
    <n v="0"/>
    <n v="0"/>
    <n v="557"/>
    <n v="0"/>
    <n v="0"/>
    <n v="9"/>
    <m/>
    <m/>
    <m/>
    <m/>
    <m/>
    <m/>
  </r>
  <r>
    <n v="11980"/>
    <s v="2015-Q2"/>
    <x v="10"/>
    <x v="0"/>
    <s v="2015"/>
    <x v="10"/>
    <x v="11"/>
    <x v="16"/>
    <s v="azsaffordgcl"/>
    <s v="main"/>
    <x v="0"/>
    <s v="Novelist Plus"/>
    <x v="12"/>
    <n v="8"/>
    <n v="0"/>
    <n v="0"/>
    <n v="0"/>
    <n v="0"/>
    <n v="6"/>
    <n v="0"/>
    <n v="0"/>
    <n v="0"/>
    <m/>
    <m/>
    <m/>
    <m/>
    <m/>
    <m/>
  </r>
  <r>
    <n v="9301"/>
    <s v="2015-Q2"/>
    <x v="10"/>
    <x v="0"/>
    <s v="2015"/>
    <x v="10"/>
    <x v="10"/>
    <x v="17"/>
    <s v="azyavapai"/>
    <s v="main"/>
    <x v="5"/>
    <s v="Novelist Select"/>
    <x v="157"/>
    <n v="100528"/>
    <n v="0"/>
    <n v="0"/>
    <n v="0"/>
    <n v="0"/>
    <n v="0"/>
    <n v="0"/>
    <n v="0"/>
    <n v="0"/>
    <m/>
    <m/>
    <m/>
    <m/>
    <m/>
    <m/>
  </r>
  <r>
    <n v="9301"/>
    <s v="2015-Q2"/>
    <x v="10"/>
    <x v="0"/>
    <s v="2015"/>
    <x v="10"/>
    <x v="10"/>
    <x v="17"/>
    <s v="azyavapai"/>
    <s v="main"/>
    <x v="6"/>
    <s v="Novelist Select"/>
    <x v="87"/>
    <n v="1818"/>
    <n v="0"/>
    <n v="0"/>
    <n v="0"/>
    <n v="0"/>
    <n v="0"/>
    <n v="0"/>
    <n v="0"/>
    <n v="0"/>
    <m/>
    <m/>
    <m/>
    <m/>
    <m/>
    <m/>
  </r>
  <r>
    <e v="#N/A"/>
    <s v="2015-Q2"/>
    <x v="10"/>
    <x v="0"/>
    <s v="2015"/>
    <x v="10"/>
    <x v="12"/>
    <x v="18"/>
    <s v="azycldo"/>
    <s v="main"/>
    <x v="0"/>
    <s v="Novelist Plus"/>
    <x v="18"/>
    <n v="157"/>
    <n v="0"/>
    <n v="0"/>
    <n v="0"/>
    <n v="0"/>
    <n v="222"/>
    <n v="0"/>
    <n v="0"/>
    <n v="0"/>
    <m/>
    <m/>
    <m/>
    <m/>
    <m/>
    <m/>
  </r>
  <r>
    <e v="#N/A"/>
    <s v="2015-Q2"/>
    <x v="10"/>
    <x v="0"/>
    <s v="2015"/>
    <x v="10"/>
    <x v="12"/>
    <x v="18"/>
    <s v="azycldo"/>
    <s v="main"/>
    <x v="6"/>
    <s v="Novelist Select"/>
    <x v="158"/>
    <n v="9429"/>
    <n v="0"/>
    <n v="0"/>
    <n v="0"/>
    <n v="0"/>
    <n v="0"/>
    <n v="0"/>
    <n v="0"/>
    <n v="0"/>
    <m/>
    <m/>
    <m/>
    <m/>
    <m/>
    <m/>
  </r>
  <r>
    <n v="22669"/>
    <s v="2015-Q2"/>
    <x v="11"/>
    <x v="0"/>
    <s v="2015"/>
    <x v="11"/>
    <x v="13"/>
    <x v="19"/>
    <s v="avondale_az"/>
    <s v="main"/>
    <x v="0"/>
    <s v="Novelist Plus"/>
    <x v="121"/>
    <n v="28"/>
    <n v="0"/>
    <n v="0"/>
    <n v="0"/>
    <n v="0"/>
    <n v="39"/>
    <n v="0"/>
    <n v="0"/>
    <n v="0"/>
    <m/>
    <m/>
    <m/>
    <m/>
    <m/>
    <m/>
  </r>
  <r>
    <n v="309229"/>
    <s v="2015-Q2"/>
    <x v="11"/>
    <x v="0"/>
    <s v="2015"/>
    <x v="11"/>
    <x v="13"/>
    <x v="21"/>
    <s v="chandler_main"/>
    <s v="main"/>
    <x v="0"/>
    <s v="Novelist Plus"/>
    <x v="129"/>
    <n v="313"/>
    <n v="0"/>
    <n v="0"/>
    <n v="0"/>
    <n v="0"/>
    <n v="325"/>
    <n v="0"/>
    <n v="0"/>
    <n v="0"/>
    <m/>
    <m/>
    <m/>
    <m/>
    <m/>
    <m/>
  </r>
  <r>
    <n v="7004"/>
    <s v="2015-Q2"/>
    <x v="11"/>
    <x v="0"/>
    <s v="2015"/>
    <x v="11"/>
    <x v="13"/>
    <x v="32"/>
    <s v="desertfh_az"/>
    <s v="main"/>
    <x v="0"/>
    <s v="Novelist Plus"/>
    <x v="5"/>
    <n v="6"/>
    <n v="0"/>
    <n v="0"/>
    <n v="0"/>
    <n v="0"/>
    <n v="6"/>
    <n v="0"/>
    <n v="0"/>
    <n v="0"/>
    <m/>
    <m/>
    <m/>
    <m/>
    <m/>
    <m/>
  </r>
  <r>
    <n v="102303"/>
    <s v="2015-Q2"/>
    <x v="11"/>
    <x v="0"/>
    <s v="2015"/>
    <x v="11"/>
    <x v="13"/>
    <x v="22"/>
    <s v="glendale_main"/>
    <s v="main"/>
    <x v="0"/>
    <s v="Novelist Plus"/>
    <x v="82"/>
    <n v="217"/>
    <n v="0"/>
    <n v="0"/>
    <n v="0"/>
    <n v="0"/>
    <n v="378"/>
    <n v="0"/>
    <n v="0"/>
    <n v="0"/>
    <m/>
    <m/>
    <m/>
    <m/>
    <m/>
    <m/>
  </r>
  <r>
    <n v="147983"/>
    <s v="2015-Q2"/>
    <x v="11"/>
    <x v="0"/>
    <s v="2015"/>
    <x v="11"/>
    <x v="13"/>
    <x v="24"/>
    <s v="mesa86532"/>
    <s v="main"/>
    <x v="0"/>
    <s v="Novelist Plus"/>
    <x v="159"/>
    <n v="301"/>
    <n v="0"/>
    <n v="0"/>
    <n v="0"/>
    <n v="0"/>
    <n v="491"/>
    <n v="0"/>
    <n v="0"/>
    <n v="50"/>
    <m/>
    <m/>
    <m/>
    <m/>
    <m/>
    <m/>
  </r>
  <r>
    <n v="147983"/>
    <s v="2015-Q2"/>
    <x v="11"/>
    <x v="0"/>
    <s v="2015"/>
    <x v="11"/>
    <x v="13"/>
    <x v="24"/>
    <s v="mesa86532"/>
    <s v="main"/>
    <x v="10"/>
    <s v="Novelist Select"/>
    <x v="45"/>
    <n v="7"/>
    <n v="0"/>
    <n v="0"/>
    <n v="0"/>
    <n v="0"/>
    <n v="0"/>
    <n v="0"/>
    <n v="0"/>
    <n v="0"/>
    <m/>
    <m/>
    <m/>
    <m/>
    <m/>
    <m/>
  </r>
  <r>
    <n v="147983"/>
    <s v="2015-Q2"/>
    <x v="11"/>
    <x v="0"/>
    <s v="2015"/>
    <x v="11"/>
    <x v="13"/>
    <x v="24"/>
    <s v="mesa86532"/>
    <s v="main"/>
    <x v="6"/>
    <s v="Novelist Select"/>
    <x v="160"/>
    <n v="27190"/>
    <n v="0"/>
    <n v="0"/>
    <n v="0"/>
    <n v="0"/>
    <n v="0"/>
    <n v="0"/>
    <n v="0"/>
    <n v="0"/>
    <m/>
    <m/>
    <m/>
    <m/>
    <m/>
    <m/>
  </r>
  <r>
    <n v="109952"/>
    <s v="2015-Q2"/>
    <x v="11"/>
    <x v="0"/>
    <s v="2015"/>
    <x v="11"/>
    <x v="13"/>
    <x v="25"/>
    <s v="peor29132"/>
    <s v="main"/>
    <x v="0"/>
    <s v="Novelist Plus"/>
    <x v="45"/>
    <n v="10"/>
    <n v="0"/>
    <n v="0"/>
    <n v="0"/>
    <n v="0"/>
    <n v="19"/>
    <n v="0"/>
    <n v="0"/>
    <n v="0"/>
    <m/>
    <m/>
    <m/>
    <m/>
    <m/>
    <m/>
  </r>
  <r>
    <n v="943450"/>
    <s v="2015-Q2"/>
    <x v="11"/>
    <x v="0"/>
    <s v="2015"/>
    <x v="11"/>
    <x v="13"/>
    <x v="26"/>
    <s v="phx_main"/>
    <s v="main"/>
    <x v="11"/>
    <s v="Novelist Select"/>
    <x v="67"/>
    <n v="52"/>
    <n v="0"/>
    <n v="0"/>
    <n v="0"/>
    <n v="0"/>
    <n v="0"/>
    <n v="0"/>
    <n v="0"/>
    <n v="0"/>
    <m/>
    <m/>
    <m/>
    <m/>
    <m/>
    <m/>
  </r>
  <r>
    <n v="943450"/>
    <s v="2015-Q2"/>
    <x v="11"/>
    <x v="0"/>
    <s v="2015"/>
    <x v="11"/>
    <x v="13"/>
    <x v="26"/>
    <s v="phx_main"/>
    <s v="main"/>
    <x v="0"/>
    <s v="Novelist Plus"/>
    <x v="161"/>
    <n v="489"/>
    <n v="1"/>
    <n v="1"/>
    <n v="0"/>
    <n v="0"/>
    <n v="809"/>
    <n v="0"/>
    <n v="0"/>
    <n v="93"/>
    <m/>
    <m/>
    <m/>
    <m/>
    <m/>
    <m/>
  </r>
  <r>
    <n v="943450"/>
    <s v="2015-Q2"/>
    <x v="11"/>
    <x v="0"/>
    <s v="2015"/>
    <x v="11"/>
    <x v="13"/>
    <x v="26"/>
    <s v="phx_main"/>
    <s v="main"/>
    <x v="10"/>
    <s v="Novelist Select"/>
    <x v="162"/>
    <n v="16"/>
    <n v="0"/>
    <n v="0"/>
    <n v="0"/>
    <n v="0"/>
    <n v="0"/>
    <n v="0"/>
    <n v="0"/>
    <n v="0"/>
    <m/>
    <m/>
    <m/>
    <m/>
    <m/>
    <m/>
  </r>
  <r>
    <n v="943450"/>
    <s v="2015-Q2"/>
    <x v="11"/>
    <x v="0"/>
    <s v="2015"/>
    <x v="11"/>
    <x v="13"/>
    <x v="26"/>
    <s v="phx_main"/>
    <s v="main"/>
    <x v="12"/>
    <s v="Novelist Select"/>
    <x v="163"/>
    <n v="178485"/>
    <n v="0"/>
    <n v="0"/>
    <n v="0"/>
    <n v="0"/>
    <n v="0"/>
    <n v="0"/>
    <n v="0"/>
    <n v="0"/>
    <m/>
    <m/>
    <m/>
    <m/>
    <m/>
    <m/>
  </r>
  <r>
    <n v="174482"/>
    <s v="2015-Q2"/>
    <x v="11"/>
    <x v="0"/>
    <s v="2015"/>
    <x v="11"/>
    <x v="13"/>
    <x v="27"/>
    <s v="scottsdale_hq"/>
    <s v="main"/>
    <x v="0"/>
    <s v="Novelist Plus"/>
    <x v="3"/>
    <n v="151"/>
    <n v="0"/>
    <n v="0"/>
    <n v="0"/>
    <n v="0"/>
    <n v="133"/>
    <n v="0"/>
    <n v="0"/>
    <n v="4"/>
    <m/>
    <m/>
    <m/>
    <m/>
    <m/>
    <m/>
  </r>
  <r>
    <n v="174482"/>
    <s v="2015-Q2"/>
    <x v="11"/>
    <x v="0"/>
    <s v="2015"/>
    <x v="11"/>
    <x v="13"/>
    <x v="27"/>
    <s v="scottsdale_hq"/>
    <s v="main"/>
    <x v="10"/>
    <s v="Novelist Select"/>
    <x v="164"/>
    <n v="15413"/>
    <n v="0"/>
    <n v="0"/>
    <n v="0"/>
    <n v="0"/>
    <n v="0"/>
    <n v="0"/>
    <n v="0"/>
    <n v="0"/>
    <m/>
    <m/>
    <m/>
    <m/>
    <m/>
    <m/>
  </r>
  <r>
    <n v="174482"/>
    <s v="2015-Q2"/>
    <x v="11"/>
    <x v="0"/>
    <s v="2015"/>
    <x v="11"/>
    <x v="13"/>
    <x v="27"/>
    <s v="scottsdale_hq"/>
    <s v="main"/>
    <x v="6"/>
    <s v="Novelist Select"/>
    <x v="165"/>
    <n v="42749"/>
    <n v="0"/>
    <n v="0"/>
    <n v="0"/>
    <n v="0"/>
    <n v="0"/>
    <n v="0"/>
    <n v="0"/>
    <n v="0"/>
    <m/>
    <m/>
    <m/>
    <m/>
    <m/>
    <m/>
  </r>
  <r>
    <n v="140708"/>
    <s v="2015-Q2"/>
    <x v="11"/>
    <x v="0"/>
    <s v="2015"/>
    <x v="11"/>
    <x v="13"/>
    <x v="28"/>
    <s v="tempe_main"/>
    <s v="main"/>
    <x v="0"/>
    <s v="Novelist Plus"/>
    <x v="77"/>
    <n v="157"/>
    <n v="0"/>
    <n v="0"/>
    <n v="0"/>
    <n v="0"/>
    <n v="174"/>
    <n v="0"/>
    <n v="0"/>
    <n v="208"/>
    <m/>
    <m/>
    <m/>
    <m/>
    <m/>
    <m/>
  </r>
  <r>
    <n v="145358"/>
    <s v="2015-Q2"/>
    <x v="11"/>
    <x v="0"/>
    <s v="2015"/>
    <x v="11"/>
    <x v="13"/>
    <x v="23"/>
    <s v="maricopa_main"/>
    <s v="main"/>
    <x v="0"/>
    <s v="Novelist Plus"/>
    <x v="166"/>
    <n v="770"/>
    <n v="0"/>
    <n v="0"/>
    <n v="0"/>
    <n v="0"/>
    <n v="781"/>
    <n v="0"/>
    <n v="0"/>
    <n v="0"/>
    <m/>
    <m/>
    <m/>
    <m/>
    <m/>
    <m/>
  </r>
  <r>
    <n v="11452"/>
    <s v="2015-Q2"/>
    <x v="11"/>
    <x v="0"/>
    <s v="2015"/>
    <x v="11"/>
    <x v="0"/>
    <x v="0"/>
    <s v="azapachecpl"/>
    <s v="main"/>
    <x v="0"/>
    <s v="Novelist Plus"/>
    <x v="13"/>
    <n v="15"/>
    <n v="0"/>
    <n v="0"/>
    <n v="0"/>
    <n v="0"/>
    <n v="17"/>
    <n v="0"/>
    <n v="0"/>
    <n v="0"/>
    <m/>
    <m/>
    <m/>
    <m/>
    <m/>
    <m/>
  </r>
  <r>
    <e v="#N/A"/>
    <s v="2015-Q2"/>
    <x v="11"/>
    <x v="0"/>
    <s v="2015"/>
    <x v="11"/>
    <x v="1"/>
    <x v="1"/>
    <s v="azstatelibdev"/>
    <s v="main"/>
    <x v="1"/>
    <s v="Novelist Plus"/>
    <x v="167"/>
    <n v="1168"/>
    <n v="2"/>
    <n v="2"/>
    <n v="0"/>
    <n v="0"/>
    <n v="959"/>
    <n v="0"/>
    <n v="0"/>
    <n v="0"/>
    <m/>
    <m/>
    <m/>
    <m/>
    <m/>
    <m/>
  </r>
  <r>
    <e v="#N/A"/>
    <s v="2015-Q2"/>
    <x v="11"/>
    <x v="0"/>
    <s v="2015"/>
    <x v="11"/>
    <x v="1"/>
    <x v="1"/>
    <s v="azstatelibdev"/>
    <s v="main"/>
    <x v="0"/>
    <s v="Novelist Plus"/>
    <x v="168"/>
    <n v="56"/>
    <n v="0"/>
    <n v="0"/>
    <n v="0"/>
    <n v="0"/>
    <n v="2"/>
    <n v="0"/>
    <n v="0"/>
    <n v="0"/>
    <m/>
    <m/>
    <m/>
    <m/>
    <m/>
    <m/>
  </r>
  <r>
    <n v="22669"/>
    <s v="2015-Q2"/>
    <x v="11"/>
    <x v="0"/>
    <s v="2015"/>
    <x v="11"/>
    <x v="13"/>
    <x v="19"/>
    <s v="avondale_az"/>
    <s v="main"/>
    <x v="0"/>
    <s v="Novelist Plus"/>
    <x v="121"/>
    <n v="28"/>
    <n v="0"/>
    <n v="0"/>
    <n v="0"/>
    <n v="0"/>
    <n v="39"/>
    <n v="0"/>
    <n v="0"/>
    <n v="0"/>
    <m/>
    <m/>
    <m/>
    <m/>
    <m/>
    <m/>
  </r>
  <r>
    <n v="1469"/>
    <s v="2015-Q2"/>
    <x v="11"/>
    <x v="0"/>
    <s v="2015"/>
    <x v="11"/>
    <x v="2"/>
    <x v="2"/>
    <s v="azccldo"/>
    <s v="main"/>
    <x v="2"/>
    <s v="Novelist Plus"/>
    <x v="127"/>
    <n v="104"/>
    <n v="0"/>
    <n v="0"/>
    <n v="0"/>
    <n v="0"/>
    <n v="116"/>
    <n v="0"/>
    <n v="0"/>
    <n v="0"/>
    <m/>
    <m/>
    <m/>
    <m/>
    <m/>
    <m/>
  </r>
  <r>
    <n v="72247"/>
    <s v="2015-Q2"/>
    <x v="11"/>
    <x v="0"/>
    <s v="2015"/>
    <x v="11"/>
    <x v="4"/>
    <x v="5"/>
    <s v="azflagstaff"/>
    <s v="main"/>
    <x v="0"/>
    <s v="Novelist Plus"/>
    <x v="169"/>
    <n v="699"/>
    <n v="0"/>
    <n v="0"/>
    <n v="0"/>
    <n v="0"/>
    <n v="471"/>
    <n v="0"/>
    <n v="0"/>
    <n v="895"/>
    <m/>
    <m/>
    <m/>
    <m/>
    <m/>
    <m/>
  </r>
  <r>
    <n v="72"/>
    <s v="2015-Q2"/>
    <x v="11"/>
    <x v="0"/>
    <s v="2015"/>
    <x v="11"/>
    <x v="5"/>
    <x v="7"/>
    <s v="azgcldo"/>
    <s v="main"/>
    <x v="0"/>
    <s v="Novelist Plus"/>
    <x v="61"/>
    <n v="136"/>
    <n v="0"/>
    <n v="0"/>
    <n v="0"/>
    <n v="0"/>
    <n v="56"/>
    <n v="0"/>
    <n v="0"/>
    <n v="0"/>
    <m/>
    <m/>
    <m/>
    <m/>
    <m/>
    <m/>
  </r>
  <r>
    <n v="8295"/>
    <s v="2015-Q2"/>
    <x v="11"/>
    <x v="0"/>
    <s v="2015"/>
    <x v="11"/>
    <x v="5"/>
    <x v="35"/>
    <s v="azglobe"/>
    <s v="main"/>
    <x v="0"/>
    <s v="Novelist Plus"/>
    <x v="2"/>
    <n v="109"/>
    <n v="0"/>
    <n v="0"/>
    <n v="0"/>
    <n v="0"/>
    <n v="58"/>
    <n v="0"/>
    <n v="0"/>
    <n v="0"/>
    <m/>
    <m/>
    <m/>
    <m/>
    <m/>
    <m/>
  </r>
  <r>
    <e v="#N/A"/>
    <s v="2015-Q2"/>
    <x v="11"/>
    <x v="0"/>
    <s v="2015"/>
    <x v="11"/>
    <x v="7"/>
    <x v="36"/>
    <s v="azmeadview"/>
    <s v="main"/>
    <x v="0"/>
    <s v="Novelist Plus"/>
    <x v="2"/>
    <n v="4"/>
    <n v="0"/>
    <n v="0"/>
    <n v="0"/>
    <n v="0"/>
    <n v="3"/>
    <n v="0"/>
    <n v="0"/>
    <n v="0"/>
    <m/>
    <m/>
    <m/>
    <m/>
    <m/>
    <m/>
  </r>
  <r>
    <n v="33183"/>
    <s v="2015-Q2"/>
    <x v="11"/>
    <x v="0"/>
    <s v="2015"/>
    <x v="11"/>
    <x v="3"/>
    <x v="9"/>
    <s v="azmaricopacom"/>
    <s v="main"/>
    <x v="0"/>
    <s v="Novelist Plus"/>
    <x v="6"/>
    <n v="3"/>
    <n v="0"/>
    <n v="0"/>
    <n v="0"/>
    <n v="0"/>
    <n v="0"/>
    <n v="0"/>
    <n v="0"/>
    <n v="0"/>
    <m/>
    <m/>
    <m/>
    <m/>
    <m/>
    <m/>
  </r>
  <r>
    <n v="87143"/>
    <s v="2015-Q2"/>
    <x v="11"/>
    <x v="0"/>
    <s v="2015"/>
    <x v="11"/>
    <x v="7"/>
    <x v="10"/>
    <s v="azmohave"/>
    <s v="main"/>
    <x v="0"/>
    <s v="Novelist Plus"/>
    <x v="170"/>
    <n v="771"/>
    <n v="0"/>
    <n v="0"/>
    <n v="0"/>
    <n v="0"/>
    <n v="646"/>
    <n v="0"/>
    <n v="0"/>
    <n v="2"/>
    <m/>
    <m/>
    <m/>
    <m/>
    <m/>
    <m/>
  </r>
  <r>
    <n v="2461"/>
    <s v="2015-Q2"/>
    <x v="11"/>
    <x v="0"/>
    <s v="2015"/>
    <x v="11"/>
    <x v="8"/>
    <x v="11"/>
    <s v="azncldo"/>
    <s v="main"/>
    <x v="0"/>
    <s v="Novelist Plus"/>
    <x v="45"/>
    <n v="6"/>
    <n v="0"/>
    <n v="0"/>
    <n v="0"/>
    <n v="0"/>
    <n v="7"/>
    <n v="0"/>
    <n v="0"/>
    <n v="0"/>
    <m/>
    <m/>
    <m/>
    <m/>
    <m/>
    <m/>
  </r>
  <r>
    <n v="405419"/>
    <s v="2015-Q2"/>
    <x v="11"/>
    <x v="0"/>
    <s v="2015"/>
    <x v="11"/>
    <x v="9"/>
    <x v="12"/>
    <s v="azpcld"/>
    <s v="main"/>
    <x v="0"/>
    <s v="Novelist Plus"/>
    <x v="68"/>
    <n v="253"/>
    <n v="0"/>
    <n v="0"/>
    <n v="0"/>
    <n v="0"/>
    <n v="480"/>
    <n v="0"/>
    <n v="0"/>
    <n v="65"/>
    <m/>
    <m/>
    <m/>
    <m/>
    <m/>
    <m/>
  </r>
  <r>
    <n v="405419"/>
    <s v="2015-Q2"/>
    <x v="11"/>
    <x v="0"/>
    <s v="2015"/>
    <x v="11"/>
    <x v="9"/>
    <x v="12"/>
    <s v="azpcld"/>
    <s v="main"/>
    <x v="3"/>
    <s v="Novelist Select"/>
    <x v="171"/>
    <n v="99249"/>
    <n v="0"/>
    <n v="0"/>
    <n v="0"/>
    <n v="0"/>
    <n v="0"/>
    <n v="0"/>
    <n v="0"/>
    <n v="0"/>
    <m/>
    <m/>
    <m/>
    <m/>
    <m/>
    <m/>
  </r>
  <r>
    <n v="405419"/>
    <s v="2015-Q2"/>
    <x v="11"/>
    <x v="0"/>
    <s v="2015"/>
    <x v="11"/>
    <x v="9"/>
    <x v="12"/>
    <s v="azpcld"/>
    <s v="main"/>
    <x v="9"/>
    <s v="Novelist Select"/>
    <x v="172"/>
    <n v="209391"/>
    <n v="0"/>
    <n v="0"/>
    <n v="0"/>
    <n v="0"/>
    <n v="0"/>
    <n v="0"/>
    <n v="0"/>
    <n v="0"/>
    <m/>
    <m/>
    <m/>
    <m/>
    <m/>
    <m/>
  </r>
  <r>
    <n v="8901"/>
    <s v="2015-Q2"/>
    <x v="11"/>
    <x v="0"/>
    <s v="2015"/>
    <x v="11"/>
    <x v="3"/>
    <x v="13"/>
    <s v="pinal_az"/>
    <s v="main"/>
    <x v="0"/>
    <s v="Novelist Plus"/>
    <x v="3"/>
    <n v="195"/>
    <n v="0"/>
    <n v="0"/>
    <n v="0"/>
    <n v="0"/>
    <n v="137"/>
    <n v="0"/>
    <n v="0"/>
    <n v="1"/>
    <m/>
    <m/>
    <m/>
    <m/>
    <m/>
    <m/>
  </r>
  <r>
    <n v="29416"/>
    <s v="2015-Q2"/>
    <x v="11"/>
    <x v="0"/>
    <s v="2015"/>
    <x v="11"/>
    <x v="10"/>
    <x v="14"/>
    <s v="azprescott"/>
    <s v="main"/>
    <x v="0"/>
    <s v="Novelist Plus"/>
    <x v="170"/>
    <n v="491"/>
    <n v="0"/>
    <n v="0"/>
    <n v="0"/>
    <n v="0"/>
    <n v="497"/>
    <n v="0"/>
    <n v="0"/>
    <n v="25"/>
    <m/>
    <m/>
    <m/>
    <m/>
    <m/>
    <m/>
  </r>
  <r>
    <n v="11980"/>
    <s v="2015-Q2"/>
    <x v="11"/>
    <x v="0"/>
    <s v="2015"/>
    <x v="11"/>
    <x v="11"/>
    <x v="16"/>
    <s v="azsaffordgcl"/>
    <s v="main"/>
    <x v="0"/>
    <s v="Novelist Plus"/>
    <x v="27"/>
    <n v="23"/>
    <n v="0"/>
    <n v="0"/>
    <n v="0"/>
    <n v="0"/>
    <n v="16"/>
    <n v="0"/>
    <n v="0"/>
    <n v="0"/>
    <m/>
    <m/>
    <m/>
    <m/>
    <m/>
    <m/>
  </r>
  <r>
    <n v="11000"/>
    <s v="2015-Q2"/>
    <x v="11"/>
    <x v="0"/>
    <s v="2015"/>
    <x v="11"/>
    <x v="10"/>
    <x v="37"/>
    <s v="azsedona"/>
    <s v="main"/>
    <x v="0"/>
    <s v="Novelist Plus"/>
    <x v="2"/>
    <n v="1"/>
    <n v="0"/>
    <n v="0"/>
    <n v="0"/>
    <n v="0"/>
    <n v="0"/>
    <n v="0"/>
    <n v="0"/>
    <n v="0"/>
    <m/>
    <m/>
    <m/>
    <m/>
    <m/>
    <m/>
  </r>
  <r>
    <n v="9301"/>
    <s v="2015-Q2"/>
    <x v="11"/>
    <x v="0"/>
    <s v="2015"/>
    <x v="11"/>
    <x v="10"/>
    <x v="17"/>
    <s v="azyavapai"/>
    <s v="main"/>
    <x v="5"/>
    <s v="Novelist Select"/>
    <x v="173"/>
    <n v="95304"/>
    <n v="0"/>
    <n v="0"/>
    <n v="0"/>
    <n v="0"/>
    <n v="0"/>
    <n v="0"/>
    <n v="0"/>
    <n v="0"/>
    <m/>
    <m/>
    <m/>
    <m/>
    <m/>
    <m/>
  </r>
  <r>
    <n v="9301"/>
    <s v="2015-Q2"/>
    <x v="11"/>
    <x v="0"/>
    <s v="2015"/>
    <x v="11"/>
    <x v="10"/>
    <x v="17"/>
    <s v="azyavapai"/>
    <s v="main"/>
    <x v="6"/>
    <s v="Novelist Select"/>
    <x v="106"/>
    <n v="16"/>
    <n v="0"/>
    <n v="0"/>
    <n v="0"/>
    <n v="0"/>
    <n v="0"/>
    <n v="0"/>
    <n v="0"/>
    <n v="0"/>
    <m/>
    <m/>
    <m/>
    <m/>
    <m/>
    <m/>
  </r>
  <r>
    <e v="#N/A"/>
    <s v="2015-Q2"/>
    <x v="11"/>
    <x v="0"/>
    <s v="2015"/>
    <x v="11"/>
    <x v="12"/>
    <x v="18"/>
    <s v="azycldo"/>
    <s v="main"/>
    <x v="0"/>
    <s v="Novelist Plus"/>
    <x v="125"/>
    <n v="65"/>
    <n v="0"/>
    <n v="0"/>
    <n v="0"/>
    <n v="0"/>
    <n v="72"/>
    <n v="0"/>
    <n v="0"/>
    <n v="0"/>
    <m/>
    <m/>
    <m/>
    <m/>
    <m/>
    <m/>
  </r>
  <r>
    <e v="#N/A"/>
    <s v="2015-Q2"/>
    <x v="11"/>
    <x v="0"/>
    <s v="2015"/>
    <x v="11"/>
    <x v="12"/>
    <x v="18"/>
    <s v="azycldo"/>
    <s v="main"/>
    <x v="6"/>
    <s v="Novelist Select"/>
    <x v="174"/>
    <n v="11006"/>
    <n v="0"/>
    <n v="0"/>
    <n v="0"/>
    <n v="0"/>
    <n v="0"/>
    <n v="0"/>
    <n v="0"/>
    <n v="0"/>
    <m/>
    <m/>
    <m/>
    <m/>
    <m/>
    <m/>
  </r>
  <r>
    <n v="22669"/>
    <s v="2015-Q3"/>
    <x v="12"/>
    <x v="1"/>
    <s v="2015"/>
    <x v="0"/>
    <x v="13"/>
    <x v="19"/>
    <s v="avondale_az"/>
    <s v="main"/>
    <x v="0"/>
    <s v="Novelist Plus"/>
    <x v="5"/>
    <n v="4"/>
    <n v="0"/>
    <n v="0"/>
    <n v="0"/>
    <n v="0"/>
    <n v="3"/>
    <n v="0"/>
    <n v="0"/>
    <n v="0"/>
    <m/>
    <m/>
    <m/>
    <m/>
    <m/>
    <m/>
  </r>
  <r>
    <n v="309229"/>
    <s v="2015-Q3"/>
    <x v="12"/>
    <x v="1"/>
    <s v="2015"/>
    <x v="0"/>
    <x v="13"/>
    <x v="21"/>
    <s v="chandler_main"/>
    <s v="main"/>
    <x v="0"/>
    <s v="Novelist Plus"/>
    <x v="175"/>
    <n v="540"/>
    <n v="0"/>
    <n v="0"/>
    <n v="0"/>
    <n v="0"/>
    <n v="925"/>
    <n v="0"/>
    <n v="0"/>
    <n v="0"/>
    <m/>
    <m/>
    <m/>
    <m/>
    <m/>
    <m/>
  </r>
  <r>
    <n v="7004"/>
    <s v="2015-Q3"/>
    <x v="12"/>
    <x v="1"/>
    <s v="2015"/>
    <x v="0"/>
    <x v="13"/>
    <x v="32"/>
    <s v="desertfh_az"/>
    <s v="main"/>
    <x v="0"/>
    <s v="Novelist Plus"/>
    <x v="5"/>
    <n v="8"/>
    <n v="0"/>
    <n v="0"/>
    <n v="0"/>
    <n v="0"/>
    <n v="5"/>
    <n v="0"/>
    <n v="0"/>
    <n v="0"/>
    <m/>
    <m/>
    <m/>
    <m/>
    <m/>
    <m/>
  </r>
  <r>
    <n v="102303"/>
    <s v="2015-Q3"/>
    <x v="12"/>
    <x v="1"/>
    <s v="2015"/>
    <x v="0"/>
    <x v="13"/>
    <x v="22"/>
    <s v="glendale_main"/>
    <s v="main"/>
    <x v="0"/>
    <s v="Novelist Plus"/>
    <x v="81"/>
    <n v="147"/>
    <n v="0"/>
    <n v="0"/>
    <n v="0"/>
    <n v="0"/>
    <n v="240"/>
    <n v="0"/>
    <n v="0"/>
    <n v="0"/>
    <m/>
    <m/>
    <m/>
    <m/>
    <m/>
    <m/>
  </r>
  <r>
    <n v="147983"/>
    <s v="2015-Q3"/>
    <x v="12"/>
    <x v="1"/>
    <s v="2015"/>
    <x v="0"/>
    <x v="13"/>
    <x v="24"/>
    <s v="mesa86532"/>
    <s v="main"/>
    <x v="0"/>
    <s v="Novelist Plus"/>
    <x v="68"/>
    <n v="226"/>
    <n v="1"/>
    <n v="1"/>
    <n v="0"/>
    <n v="0"/>
    <n v="252"/>
    <n v="0"/>
    <n v="0"/>
    <n v="28"/>
    <m/>
    <m/>
    <m/>
    <m/>
    <m/>
    <m/>
  </r>
  <r>
    <n v="147983"/>
    <s v="2015-Q3"/>
    <x v="12"/>
    <x v="1"/>
    <s v="2015"/>
    <x v="0"/>
    <x v="13"/>
    <x v="24"/>
    <s v="mesa86532"/>
    <s v="main"/>
    <x v="13"/>
    <s v="Novelist Plus"/>
    <x v="2"/>
    <n v="2"/>
    <n v="0"/>
    <n v="0"/>
    <n v="0"/>
    <n v="0"/>
    <n v="3"/>
    <n v="0"/>
    <n v="0"/>
    <n v="0"/>
    <m/>
    <m/>
    <m/>
    <m/>
    <m/>
    <m/>
  </r>
  <r>
    <n v="147983"/>
    <s v="2015-Q3"/>
    <x v="12"/>
    <x v="1"/>
    <s v="2015"/>
    <x v="0"/>
    <x v="13"/>
    <x v="24"/>
    <s v="mesa86532"/>
    <s v="main"/>
    <x v="10"/>
    <s v="Novelist Select"/>
    <x v="176"/>
    <n v="46527"/>
    <n v="0"/>
    <n v="0"/>
    <n v="0"/>
    <n v="0"/>
    <n v="0"/>
    <n v="0"/>
    <n v="0"/>
    <n v="0"/>
    <m/>
    <m/>
    <m/>
    <m/>
    <m/>
    <m/>
  </r>
  <r>
    <n v="147983"/>
    <s v="2015-Q3"/>
    <x v="12"/>
    <x v="1"/>
    <s v="2015"/>
    <x v="0"/>
    <x v="13"/>
    <x v="24"/>
    <s v="mesa86532"/>
    <s v="main"/>
    <x v="6"/>
    <s v="Novelist Select"/>
    <x v="177"/>
    <n v="30252"/>
    <n v="0"/>
    <n v="0"/>
    <n v="0"/>
    <n v="0"/>
    <n v="0"/>
    <n v="0"/>
    <n v="0"/>
    <n v="0"/>
    <m/>
    <m/>
    <m/>
    <m/>
    <m/>
    <m/>
  </r>
  <r>
    <n v="109952"/>
    <s v="2015-Q3"/>
    <x v="12"/>
    <x v="1"/>
    <s v="2015"/>
    <x v="0"/>
    <x v="13"/>
    <x v="25"/>
    <s v="peor29132"/>
    <s v="main"/>
    <x v="0"/>
    <s v="Novelist Plus"/>
    <x v="5"/>
    <n v="3"/>
    <n v="0"/>
    <n v="0"/>
    <n v="0"/>
    <n v="0"/>
    <n v="3"/>
    <n v="0"/>
    <n v="0"/>
    <n v="0"/>
    <m/>
    <m/>
    <m/>
    <m/>
    <m/>
    <m/>
  </r>
  <r>
    <n v="943450"/>
    <s v="2015-Q3"/>
    <x v="12"/>
    <x v="1"/>
    <s v="2015"/>
    <x v="0"/>
    <x v="13"/>
    <x v="26"/>
    <s v="phx_main"/>
    <s v="main"/>
    <x v="11"/>
    <s v="Novelist Select"/>
    <x v="123"/>
    <n v="41"/>
    <n v="0"/>
    <n v="0"/>
    <n v="0"/>
    <n v="0"/>
    <n v="0"/>
    <n v="0"/>
    <n v="0"/>
    <n v="0"/>
    <m/>
    <m/>
    <m/>
    <m/>
    <m/>
    <m/>
  </r>
  <r>
    <n v="943450"/>
    <s v="2015-Q3"/>
    <x v="12"/>
    <x v="1"/>
    <s v="2015"/>
    <x v="0"/>
    <x v="13"/>
    <x v="26"/>
    <s v="phx_main"/>
    <s v="main"/>
    <x v="0"/>
    <s v="Novelist Plus"/>
    <x v="178"/>
    <n v="620"/>
    <n v="0"/>
    <n v="0"/>
    <n v="0"/>
    <n v="0"/>
    <n v="852"/>
    <n v="0"/>
    <n v="0"/>
    <n v="130"/>
    <m/>
    <m/>
    <m/>
    <m/>
    <m/>
    <m/>
  </r>
  <r>
    <n v="943450"/>
    <s v="2015-Q3"/>
    <x v="12"/>
    <x v="1"/>
    <s v="2015"/>
    <x v="0"/>
    <x v="13"/>
    <x v="26"/>
    <s v="phx_main"/>
    <s v="main"/>
    <x v="10"/>
    <s v="Novelist Select"/>
    <x v="22"/>
    <n v="16"/>
    <n v="0"/>
    <n v="0"/>
    <n v="0"/>
    <n v="0"/>
    <n v="0"/>
    <n v="0"/>
    <n v="0"/>
    <n v="0"/>
    <m/>
    <m/>
    <m/>
    <m/>
    <m/>
    <m/>
  </r>
  <r>
    <n v="943450"/>
    <s v="2015-Q3"/>
    <x v="12"/>
    <x v="1"/>
    <s v="2015"/>
    <x v="0"/>
    <x v="13"/>
    <x v="26"/>
    <s v="phx_main"/>
    <s v="main"/>
    <x v="12"/>
    <s v="Novelist Select"/>
    <x v="179"/>
    <n v="183442"/>
    <n v="0"/>
    <n v="0"/>
    <n v="0"/>
    <n v="0"/>
    <n v="0"/>
    <n v="0"/>
    <n v="0"/>
    <n v="0"/>
    <m/>
    <m/>
    <m/>
    <m/>
    <m/>
    <m/>
  </r>
  <r>
    <n v="174482"/>
    <s v="2015-Q3"/>
    <x v="12"/>
    <x v="1"/>
    <s v="2015"/>
    <x v="0"/>
    <x v="13"/>
    <x v="27"/>
    <s v="scottsdale_hq"/>
    <s v="main"/>
    <x v="0"/>
    <s v="Novelist Plus"/>
    <x v="180"/>
    <n v="216"/>
    <n v="0"/>
    <n v="0"/>
    <n v="0"/>
    <n v="0"/>
    <n v="227"/>
    <n v="0"/>
    <n v="0"/>
    <n v="18"/>
    <m/>
    <m/>
    <m/>
    <m/>
    <m/>
    <m/>
  </r>
  <r>
    <n v="174482"/>
    <s v="2015-Q3"/>
    <x v="12"/>
    <x v="1"/>
    <s v="2015"/>
    <x v="0"/>
    <x v="13"/>
    <x v="27"/>
    <s v="scottsdale_hq"/>
    <s v="main"/>
    <x v="10"/>
    <s v="Novelist Select"/>
    <x v="181"/>
    <n v="14192"/>
    <n v="0"/>
    <n v="0"/>
    <n v="0"/>
    <n v="0"/>
    <n v="0"/>
    <n v="0"/>
    <n v="0"/>
    <n v="0"/>
    <m/>
    <m/>
    <m/>
    <m/>
    <m/>
    <m/>
  </r>
  <r>
    <n v="174482"/>
    <s v="2015-Q3"/>
    <x v="12"/>
    <x v="1"/>
    <s v="2015"/>
    <x v="0"/>
    <x v="13"/>
    <x v="27"/>
    <s v="scottsdale_hq"/>
    <s v="main"/>
    <x v="6"/>
    <s v="Novelist Select"/>
    <x v="182"/>
    <n v="41168"/>
    <n v="0"/>
    <n v="0"/>
    <n v="0"/>
    <n v="0"/>
    <n v="0"/>
    <n v="0"/>
    <n v="0"/>
    <n v="0"/>
    <m/>
    <m/>
    <m/>
    <m/>
    <m/>
    <m/>
  </r>
  <r>
    <n v="140708"/>
    <s v="2015-Q3"/>
    <x v="12"/>
    <x v="1"/>
    <s v="2015"/>
    <x v="0"/>
    <x v="13"/>
    <x v="28"/>
    <s v="tempe_main"/>
    <s v="main"/>
    <x v="0"/>
    <s v="Novelist Plus"/>
    <x v="123"/>
    <n v="107"/>
    <n v="0"/>
    <n v="0"/>
    <n v="0"/>
    <n v="0"/>
    <n v="145"/>
    <n v="0"/>
    <n v="0"/>
    <n v="480"/>
    <m/>
    <m/>
    <m/>
    <m/>
    <m/>
    <m/>
  </r>
  <r>
    <n v="145358"/>
    <s v="2015-Q3"/>
    <x v="12"/>
    <x v="1"/>
    <s v="2015"/>
    <x v="0"/>
    <x v="13"/>
    <x v="23"/>
    <s v="maricopa_main"/>
    <s v="main"/>
    <x v="0"/>
    <s v="Novelist Plus"/>
    <x v="86"/>
    <n v="493"/>
    <n v="0"/>
    <n v="0"/>
    <n v="0"/>
    <n v="0"/>
    <n v="370"/>
    <n v="0"/>
    <n v="0"/>
    <n v="0"/>
    <m/>
    <m/>
    <m/>
    <m/>
    <m/>
    <m/>
  </r>
  <r>
    <n v="11452"/>
    <s v="2015-Q3"/>
    <x v="12"/>
    <x v="1"/>
    <s v="2015"/>
    <x v="0"/>
    <x v="0"/>
    <x v="0"/>
    <s v="azapachecpl"/>
    <s v="main"/>
    <x v="0"/>
    <s v="Novelist Plus"/>
    <x v="12"/>
    <n v="17"/>
    <n v="1"/>
    <n v="1"/>
    <n v="0"/>
    <n v="0"/>
    <n v="24"/>
    <n v="0"/>
    <n v="0"/>
    <n v="0"/>
    <m/>
    <m/>
    <m/>
    <m/>
    <m/>
    <m/>
  </r>
  <r>
    <n v="63208"/>
    <s v="2015-Q3"/>
    <x v="12"/>
    <x v="1"/>
    <s v="2015"/>
    <x v="0"/>
    <x v="3"/>
    <x v="29"/>
    <s v="azapachejct"/>
    <s v="main"/>
    <x v="0"/>
    <s v="Novelist Plus"/>
    <x v="2"/>
    <n v="1"/>
    <n v="0"/>
    <n v="0"/>
    <n v="0"/>
    <n v="0"/>
    <n v="0"/>
    <n v="0"/>
    <n v="0"/>
    <n v="0"/>
    <m/>
    <m/>
    <m/>
    <m/>
    <m/>
    <m/>
  </r>
  <r>
    <e v="#N/A"/>
    <s v="2015-Q3"/>
    <x v="12"/>
    <x v="1"/>
    <s v="2015"/>
    <x v="0"/>
    <x v="1"/>
    <x v="1"/>
    <s v="azstatelibdev"/>
    <s v="main"/>
    <x v="1"/>
    <s v="Novelist Plus"/>
    <x v="183"/>
    <n v="641"/>
    <n v="0"/>
    <n v="0"/>
    <n v="0"/>
    <n v="0"/>
    <n v="581"/>
    <n v="0"/>
    <n v="0"/>
    <n v="0"/>
    <m/>
    <m/>
    <m/>
    <m/>
    <m/>
    <m/>
  </r>
  <r>
    <e v="#N/A"/>
    <s v="2015-Q3"/>
    <x v="12"/>
    <x v="1"/>
    <s v="2015"/>
    <x v="0"/>
    <x v="1"/>
    <x v="1"/>
    <s v="azstatelibdev"/>
    <s v="main"/>
    <x v="0"/>
    <s v="Novelist Plus"/>
    <x v="22"/>
    <n v="25"/>
    <n v="0"/>
    <n v="0"/>
    <n v="0"/>
    <n v="0"/>
    <n v="0"/>
    <n v="0"/>
    <n v="0"/>
    <n v="0"/>
    <m/>
    <m/>
    <m/>
    <m/>
    <m/>
    <m/>
  </r>
  <r>
    <n v="22669"/>
    <s v="2015-Q3"/>
    <x v="12"/>
    <x v="1"/>
    <s v="2015"/>
    <x v="0"/>
    <x v="13"/>
    <x v="19"/>
    <s v="avondale_az"/>
    <s v="main"/>
    <x v="0"/>
    <s v="Novelist Plus"/>
    <x v="5"/>
    <n v="4"/>
    <n v="0"/>
    <n v="0"/>
    <n v="0"/>
    <n v="0"/>
    <n v="3"/>
    <n v="0"/>
    <n v="0"/>
    <n v="0"/>
    <m/>
    <m/>
    <m/>
    <m/>
    <m/>
    <m/>
  </r>
  <r>
    <n v="1469"/>
    <s v="2015-Q3"/>
    <x v="12"/>
    <x v="1"/>
    <s v="2015"/>
    <x v="0"/>
    <x v="2"/>
    <x v="2"/>
    <s v="azccldo"/>
    <s v="main"/>
    <x v="2"/>
    <s v="Novelist Plus"/>
    <x v="106"/>
    <n v="168"/>
    <n v="0"/>
    <n v="0"/>
    <n v="0"/>
    <n v="0"/>
    <n v="165"/>
    <n v="0"/>
    <n v="0"/>
    <n v="0"/>
    <m/>
    <m/>
    <m/>
    <m/>
    <m/>
    <m/>
  </r>
  <r>
    <n v="72247"/>
    <s v="2015-Q3"/>
    <x v="12"/>
    <x v="1"/>
    <s v="2015"/>
    <x v="0"/>
    <x v="4"/>
    <x v="5"/>
    <s v="azflagstaff"/>
    <s v="main"/>
    <x v="0"/>
    <s v="Novelist Plus"/>
    <x v="184"/>
    <n v="372"/>
    <n v="0"/>
    <n v="0"/>
    <n v="0"/>
    <n v="0"/>
    <n v="312"/>
    <n v="0"/>
    <n v="0"/>
    <n v="326"/>
    <m/>
    <m/>
    <m/>
    <m/>
    <m/>
    <m/>
  </r>
  <r>
    <n v="72"/>
    <s v="2015-Q3"/>
    <x v="12"/>
    <x v="1"/>
    <s v="2015"/>
    <x v="0"/>
    <x v="5"/>
    <x v="7"/>
    <s v="azgcldo"/>
    <s v="main"/>
    <x v="0"/>
    <s v="Novelist Plus"/>
    <x v="142"/>
    <n v="169"/>
    <n v="0"/>
    <n v="0"/>
    <n v="0"/>
    <n v="0"/>
    <n v="88"/>
    <n v="0"/>
    <n v="0"/>
    <n v="0"/>
    <m/>
    <m/>
    <m/>
    <m/>
    <m/>
    <m/>
  </r>
  <r>
    <e v="#N/A"/>
    <s v="2015-Q3"/>
    <x v="12"/>
    <x v="1"/>
    <s v="2015"/>
    <x v="0"/>
    <x v="6"/>
    <x v="8"/>
    <s v="azgreenl"/>
    <s v="main"/>
    <x v="0"/>
    <s v="Novelist Plus"/>
    <x v="2"/>
    <n v="2"/>
    <n v="0"/>
    <n v="0"/>
    <n v="0"/>
    <n v="0"/>
    <n v="2"/>
    <n v="0"/>
    <n v="0"/>
    <n v="0"/>
    <m/>
    <m/>
    <m/>
    <m/>
    <m/>
    <m/>
  </r>
  <r>
    <e v="#N/A"/>
    <s v="2015-Q3"/>
    <x v="12"/>
    <x v="1"/>
    <s v="2015"/>
    <x v="0"/>
    <x v="7"/>
    <x v="36"/>
    <s v="azmeadview"/>
    <s v="main"/>
    <x v="0"/>
    <s v="Novelist Plus"/>
    <x v="5"/>
    <n v="9"/>
    <n v="0"/>
    <n v="0"/>
    <n v="0"/>
    <n v="0"/>
    <n v="6"/>
    <n v="0"/>
    <n v="0"/>
    <n v="0"/>
    <m/>
    <m/>
    <m/>
    <m/>
    <m/>
    <m/>
  </r>
  <r>
    <n v="87143"/>
    <s v="2015-Q3"/>
    <x v="12"/>
    <x v="1"/>
    <s v="2015"/>
    <x v="0"/>
    <x v="7"/>
    <x v="10"/>
    <s v="azmohave"/>
    <s v="main"/>
    <x v="0"/>
    <s v="Novelist Plus"/>
    <x v="119"/>
    <n v="655"/>
    <n v="0"/>
    <n v="0"/>
    <n v="0"/>
    <n v="0"/>
    <n v="525"/>
    <n v="0"/>
    <n v="0"/>
    <n v="1"/>
    <m/>
    <m/>
    <m/>
    <m/>
    <m/>
    <m/>
  </r>
  <r>
    <n v="2461"/>
    <s v="2015-Q3"/>
    <x v="12"/>
    <x v="1"/>
    <s v="2015"/>
    <x v="0"/>
    <x v="8"/>
    <x v="11"/>
    <s v="azncldo"/>
    <s v="main"/>
    <x v="0"/>
    <s v="Novelist Plus"/>
    <x v="0"/>
    <n v="21"/>
    <n v="0"/>
    <n v="0"/>
    <n v="0"/>
    <n v="0"/>
    <n v="40"/>
    <n v="0"/>
    <n v="0"/>
    <n v="0"/>
    <m/>
    <m/>
    <m/>
    <m/>
    <m/>
    <m/>
  </r>
  <r>
    <n v="405419"/>
    <s v="2015-Q3"/>
    <x v="12"/>
    <x v="1"/>
    <s v="2015"/>
    <x v="0"/>
    <x v="9"/>
    <x v="12"/>
    <s v="azpcld"/>
    <s v="main"/>
    <x v="0"/>
    <s v="Novelist Plus"/>
    <x v="78"/>
    <n v="206"/>
    <n v="0"/>
    <n v="0"/>
    <n v="0"/>
    <n v="0"/>
    <n v="242"/>
    <n v="0"/>
    <n v="0"/>
    <n v="46"/>
    <m/>
    <m/>
    <m/>
    <m/>
    <m/>
    <m/>
  </r>
  <r>
    <n v="405419"/>
    <s v="2015-Q3"/>
    <x v="12"/>
    <x v="1"/>
    <s v="2015"/>
    <x v="0"/>
    <x v="9"/>
    <x v="12"/>
    <s v="azpcld"/>
    <s v="main"/>
    <x v="3"/>
    <s v="Novelist Select"/>
    <x v="185"/>
    <n v="101121"/>
    <n v="0"/>
    <n v="0"/>
    <n v="0"/>
    <n v="0"/>
    <n v="0"/>
    <n v="0"/>
    <n v="0"/>
    <n v="0"/>
    <m/>
    <m/>
    <m/>
    <m/>
    <m/>
    <m/>
  </r>
  <r>
    <n v="405419"/>
    <s v="2015-Q3"/>
    <x v="12"/>
    <x v="1"/>
    <s v="2015"/>
    <x v="0"/>
    <x v="9"/>
    <x v="12"/>
    <s v="azpcld"/>
    <s v="main"/>
    <x v="9"/>
    <s v="Novelist Select"/>
    <x v="186"/>
    <n v="291542"/>
    <n v="0"/>
    <n v="0"/>
    <n v="0"/>
    <n v="0"/>
    <n v="0"/>
    <n v="0"/>
    <n v="0"/>
    <n v="0"/>
    <m/>
    <m/>
    <m/>
    <m/>
    <m/>
    <m/>
  </r>
  <r>
    <n v="8901"/>
    <s v="2015-Q3"/>
    <x v="12"/>
    <x v="1"/>
    <s v="2015"/>
    <x v="0"/>
    <x v="3"/>
    <x v="13"/>
    <s v="pinal_az"/>
    <s v="main"/>
    <x v="0"/>
    <s v="Novelist Plus"/>
    <x v="128"/>
    <n v="125"/>
    <n v="0"/>
    <n v="0"/>
    <n v="0"/>
    <n v="0"/>
    <n v="95"/>
    <n v="0"/>
    <n v="0"/>
    <n v="9"/>
    <m/>
    <m/>
    <m/>
    <m/>
    <m/>
    <m/>
  </r>
  <r>
    <n v="29416"/>
    <s v="2015-Q3"/>
    <x v="12"/>
    <x v="1"/>
    <s v="2015"/>
    <x v="0"/>
    <x v="10"/>
    <x v="14"/>
    <s v="azprescott"/>
    <s v="main"/>
    <x v="0"/>
    <s v="Novelist Plus"/>
    <x v="184"/>
    <n v="261"/>
    <n v="0"/>
    <n v="0"/>
    <n v="0"/>
    <n v="0"/>
    <n v="436"/>
    <n v="0"/>
    <n v="0"/>
    <n v="40"/>
    <m/>
    <m/>
    <m/>
    <m/>
    <m/>
    <m/>
  </r>
  <r>
    <n v="11980"/>
    <s v="2015-Q3"/>
    <x v="12"/>
    <x v="1"/>
    <s v="2015"/>
    <x v="0"/>
    <x v="11"/>
    <x v="16"/>
    <s v="azsaffordgcl"/>
    <s v="main"/>
    <x v="0"/>
    <s v="Novelist Plus"/>
    <x v="13"/>
    <n v="22"/>
    <n v="0"/>
    <n v="0"/>
    <n v="0"/>
    <n v="0"/>
    <n v="28"/>
    <n v="0"/>
    <n v="0"/>
    <n v="0"/>
    <m/>
    <m/>
    <m/>
    <m/>
    <m/>
    <m/>
  </r>
  <r>
    <n v="11000"/>
    <s v="2015-Q3"/>
    <x v="12"/>
    <x v="1"/>
    <s v="2015"/>
    <x v="0"/>
    <x v="10"/>
    <x v="37"/>
    <s v="azsedona"/>
    <s v="main"/>
    <x v="5"/>
    <s v="Novelist Select"/>
    <x v="187"/>
    <n v="103119"/>
    <n v="0"/>
    <n v="0"/>
    <n v="0"/>
    <n v="0"/>
    <n v="0"/>
    <n v="0"/>
    <n v="0"/>
    <n v="0"/>
    <m/>
    <m/>
    <m/>
    <m/>
    <m/>
    <m/>
  </r>
  <r>
    <n v="9301"/>
    <s v="2015-Q3"/>
    <x v="12"/>
    <x v="1"/>
    <s v="2015"/>
    <x v="0"/>
    <x v="10"/>
    <x v="17"/>
    <s v="azyavapai"/>
    <s v="main"/>
    <x v="6"/>
    <s v="Novelist Select"/>
    <x v="121"/>
    <n v="16"/>
    <n v="0"/>
    <n v="0"/>
    <n v="0"/>
    <n v="0"/>
    <n v="0"/>
    <n v="0"/>
    <n v="0"/>
    <n v="0"/>
    <m/>
    <m/>
    <m/>
    <m/>
    <m/>
    <m/>
  </r>
  <r>
    <n v="9301"/>
    <s v="2015-Q3"/>
    <x v="12"/>
    <x v="1"/>
    <s v="2015"/>
    <x v="0"/>
    <x v="10"/>
    <x v="17"/>
    <s v="azyavapai"/>
    <s v="main"/>
    <x v="0"/>
    <s v="Novelist Plus"/>
    <x v="89"/>
    <n v="170"/>
    <n v="0"/>
    <n v="0"/>
    <n v="0"/>
    <n v="0"/>
    <n v="111"/>
    <n v="0"/>
    <n v="0"/>
    <n v="0"/>
    <m/>
    <m/>
    <m/>
    <m/>
    <m/>
    <m/>
  </r>
  <r>
    <e v="#N/A"/>
    <s v="2015-Q3"/>
    <x v="12"/>
    <x v="1"/>
    <s v="2015"/>
    <x v="0"/>
    <x v="12"/>
    <x v="18"/>
    <s v="azycldo"/>
    <s v="main"/>
    <x v="6"/>
    <s v="Novelist Select"/>
    <x v="188"/>
    <n v="10856"/>
    <n v="0"/>
    <n v="0"/>
    <n v="0"/>
    <n v="0"/>
    <n v="0"/>
    <n v="0"/>
    <n v="0"/>
    <n v="0"/>
    <m/>
    <m/>
    <m/>
    <m/>
    <m/>
    <m/>
  </r>
  <r>
    <e v="#N/A"/>
    <s v="2015-Q3"/>
    <x v="12"/>
    <x v="1"/>
    <s v="2015"/>
    <x v="0"/>
    <x v="12"/>
    <x v="18"/>
    <s v="azycldo"/>
    <m/>
    <x v="14"/>
    <m/>
    <x v="189"/>
    <m/>
    <m/>
    <m/>
    <m/>
    <m/>
    <m/>
    <m/>
    <m/>
    <m/>
    <m/>
    <m/>
    <m/>
    <m/>
    <m/>
    <m/>
  </r>
  <r>
    <n v="11452"/>
    <s v="2015-Q3"/>
    <x v="13"/>
    <x v="1"/>
    <s v="2015"/>
    <x v="1"/>
    <x v="0"/>
    <x v="0"/>
    <s v="azapachecpl"/>
    <m/>
    <x v="0"/>
    <s v="Novelist Plus"/>
    <x v="2"/>
    <n v="4"/>
    <n v="0"/>
    <n v="0"/>
    <n v="0"/>
    <n v="0"/>
    <n v="2"/>
    <n v="0"/>
    <n v="0"/>
    <n v="0"/>
    <m/>
    <m/>
    <m/>
    <m/>
    <m/>
    <m/>
  </r>
  <r>
    <e v="#N/A"/>
    <s v="2015-Q3"/>
    <x v="13"/>
    <x v="1"/>
    <s v="2015"/>
    <x v="1"/>
    <x v="1"/>
    <x v="1"/>
    <s v="azstatelibdev"/>
    <m/>
    <x v="1"/>
    <s v="Novelist Plus"/>
    <x v="190"/>
    <n v="607"/>
    <n v="1"/>
    <n v="1"/>
    <n v="0"/>
    <n v="0"/>
    <n v="530"/>
    <n v="0"/>
    <n v="0"/>
    <n v="0"/>
    <m/>
    <m/>
    <m/>
    <m/>
    <m/>
    <m/>
  </r>
  <r>
    <e v="#N/A"/>
    <s v="2015-Q3"/>
    <x v="13"/>
    <x v="1"/>
    <s v="2015"/>
    <x v="1"/>
    <x v="1"/>
    <x v="1"/>
    <s v="azstatelibdev"/>
    <m/>
    <x v="0"/>
    <s v="Novelist Plus"/>
    <x v="142"/>
    <n v="86"/>
    <n v="0"/>
    <n v="0"/>
    <n v="0"/>
    <n v="0"/>
    <n v="19"/>
    <n v="0"/>
    <n v="0"/>
    <n v="0"/>
    <m/>
    <m/>
    <m/>
    <m/>
    <m/>
    <m/>
  </r>
  <r>
    <n v="22669"/>
    <s v="2015-Q3"/>
    <x v="13"/>
    <x v="1"/>
    <s v="2015"/>
    <x v="1"/>
    <x v="13"/>
    <x v="19"/>
    <s v="avondale_az"/>
    <m/>
    <x v="0"/>
    <s v="Novelist Plus"/>
    <x v="45"/>
    <n v="16"/>
    <n v="0"/>
    <n v="0"/>
    <n v="0"/>
    <n v="0"/>
    <n v="17"/>
    <n v="0"/>
    <n v="0"/>
    <n v="0"/>
    <m/>
    <m/>
    <m/>
    <m/>
    <m/>
    <m/>
  </r>
  <r>
    <n v="1469"/>
    <s v="2015-Q3"/>
    <x v="13"/>
    <x v="1"/>
    <s v="2015"/>
    <x v="1"/>
    <x v="2"/>
    <x v="2"/>
    <s v="azccldo"/>
    <m/>
    <x v="2"/>
    <s v="Novelist Plus"/>
    <x v="27"/>
    <n v="11"/>
    <n v="0"/>
    <n v="0"/>
    <n v="0"/>
    <n v="0"/>
    <n v="16"/>
    <n v="0"/>
    <n v="0"/>
    <n v="0"/>
    <m/>
    <m/>
    <m/>
    <m/>
    <m/>
    <m/>
  </r>
  <r>
    <n v="72247"/>
    <s v="2015-Q3"/>
    <x v="13"/>
    <x v="1"/>
    <s v="2015"/>
    <x v="1"/>
    <x v="4"/>
    <x v="5"/>
    <s v="azflagstaff"/>
    <m/>
    <x v="0"/>
    <s v="Novelist Plus"/>
    <x v="191"/>
    <n v="569"/>
    <n v="0"/>
    <n v="0"/>
    <n v="0"/>
    <n v="0"/>
    <n v="382"/>
    <n v="0"/>
    <n v="0"/>
    <n v="706"/>
    <m/>
    <m/>
    <m/>
    <m/>
    <m/>
    <m/>
  </r>
  <r>
    <n v="72"/>
    <s v="2015-Q3"/>
    <x v="13"/>
    <x v="1"/>
    <s v="2015"/>
    <x v="1"/>
    <x v="5"/>
    <x v="7"/>
    <s v="azgcldo"/>
    <m/>
    <x v="0"/>
    <s v="Novelist Plus"/>
    <x v="10"/>
    <n v="199"/>
    <n v="0"/>
    <n v="0"/>
    <n v="0"/>
    <n v="0"/>
    <n v="80"/>
    <n v="0"/>
    <n v="0"/>
    <n v="0"/>
    <m/>
    <m/>
    <m/>
    <m/>
    <m/>
    <m/>
  </r>
  <r>
    <n v="87143"/>
    <s v="2015-Q3"/>
    <x v="13"/>
    <x v="1"/>
    <s v="2015"/>
    <x v="1"/>
    <x v="7"/>
    <x v="10"/>
    <s v="azmohave"/>
    <m/>
    <x v="0"/>
    <s v="Novelist Plus"/>
    <x v="115"/>
    <n v="592"/>
    <n v="0"/>
    <n v="0"/>
    <n v="0"/>
    <n v="0"/>
    <n v="428"/>
    <n v="0"/>
    <n v="0"/>
    <n v="0"/>
    <m/>
    <m/>
    <m/>
    <m/>
    <m/>
    <m/>
  </r>
  <r>
    <n v="2461"/>
    <s v="2015-Q3"/>
    <x v="13"/>
    <x v="1"/>
    <s v="2015"/>
    <x v="1"/>
    <x v="8"/>
    <x v="11"/>
    <s v="azncldo"/>
    <m/>
    <x v="0"/>
    <s v="Novelist Plus"/>
    <x v="12"/>
    <n v="7"/>
    <n v="0"/>
    <n v="0"/>
    <n v="0"/>
    <n v="0"/>
    <n v="6"/>
    <n v="0"/>
    <n v="0"/>
    <n v="0"/>
    <m/>
    <m/>
    <m/>
    <m/>
    <m/>
    <m/>
  </r>
  <r>
    <n v="13597"/>
    <s v="2015-Q3"/>
    <x v="13"/>
    <x v="1"/>
    <s v="2015"/>
    <x v="1"/>
    <x v="5"/>
    <x v="38"/>
    <s v="azpayson"/>
    <m/>
    <x v="0"/>
    <s v="Novelist Plus"/>
    <x v="2"/>
    <n v="3"/>
    <n v="0"/>
    <n v="0"/>
    <n v="0"/>
    <n v="0"/>
    <n v="4"/>
    <n v="0"/>
    <n v="0"/>
    <n v="0"/>
    <m/>
    <m/>
    <m/>
    <m/>
    <m/>
    <m/>
  </r>
  <r>
    <n v="405419"/>
    <s v="2015-Q3"/>
    <x v="13"/>
    <x v="1"/>
    <s v="2015"/>
    <x v="1"/>
    <x v="9"/>
    <x v="12"/>
    <s v="azpcld"/>
    <m/>
    <x v="9"/>
    <s v="Novelist Plus"/>
    <x v="192"/>
    <n v="325371"/>
    <n v="0"/>
    <n v="0"/>
    <n v="0"/>
    <n v="0"/>
    <n v="0"/>
    <n v="0"/>
    <n v="0"/>
    <n v="0"/>
    <m/>
    <m/>
    <m/>
    <m/>
    <m/>
    <m/>
  </r>
  <r>
    <n v="405419"/>
    <s v="2015-Q3"/>
    <x v="13"/>
    <x v="1"/>
    <s v="2015"/>
    <x v="1"/>
    <x v="9"/>
    <x v="12"/>
    <s v="azpcld"/>
    <m/>
    <x v="0"/>
    <s v="Novelist Plus"/>
    <x v="79"/>
    <n v="703"/>
    <n v="0"/>
    <n v="0"/>
    <n v="0"/>
    <n v="0"/>
    <n v="915"/>
    <n v="0"/>
    <n v="0"/>
    <n v="437"/>
    <m/>
    <m/>
    <m/>
    <m/>
    <m/>
    <m/>
  </r>
  <r>
    <n v="405419"/>
    <s v="2015-Q3"/>
    <x v="13"/>
    <x v="1"/>
    <s v="2015"/>
    <x v="1"/>
    <x v="9"/>
    <x v="12"/>
    <s v="azpcld"/>
    <m/>
    <x v="3"/>
    <s v="Novelist Plus"/>
    <x v="193"/>
    <n v="101492"/>
    <n v="0"/>
    <n v="0"/>
    <n v="0"/>
    <n v="0"/>
    <n v="0"/>
    <n v="0"/>
    <n v="0"/>
    <n v="0"/>
    <m/>
    <m/>
    <m/>
    <m/>
    <m/>
    <m/>
  </r>
  <r>
    <n v="8901"/>
    <s v="2015-Q3"/>
    <x v="13"/>
    <x v="1"/>
    <s v="2015"/>
    <x v="1"/>
    <x v="3"/>
    <x v="13"/>
    <s v="pinal_az"/>
    <m/>
    <x v="0"/>
    <s v="Novelist Plus"/>
    <x v="82"/>
    <n v="180"/>
    <n v="0"/>
    <n v="0"/>
    <n v="0"/>
    <n v="0"/>
    <n v="276"/>
    <n v="0"/>
    <n v="0"/>
    <n v="4"/>
    <m/>
    <m/>
    <m/>
    <m/>
    <m/>
    <m/>
  </r>
  <r>
    <n v="29416"/>
    <s v="2015-Q3"/>
    <x v="13"/>
    <x v="1"/>
    <s v="2015"/>
    <x v="1"/>
    <x v="10"/>
    <x v="14"/>
    <s v="azprescott"/>
    <m/>
    <x v="0"/>
    <s v="Novelist Plus"/>
    <x v="63"/>
    <n v="191"/>
    <n v="0"/>
    <n v="0"/>
    <n v="0"/>
    <n v="0"/>
    <n v="265"/>
    <n v="0"/>
    <n v="0"/>
    <n v="95"/>
    <m/>
    <m/>
    <m/>
    <m/>
    <m/>
    <m/>
  </r>
  <r>
    <n v="11980"/>
    <s v="2015-Q3"/>
    <x v="13"/>
    <x v="1"/>
    <s v="2015"/>
    <x v="1"/>
    <x v="11"/>
    <x v="16"/>
    <s v="azsaffordgcl"/>
    <m/>
    <x v="0"/>
    <s v="Novelist Plus"/>
    <x v="87"/>
    <n v="35"/>
    <n v="0"/>
    <n v="0"/>
    <n v="0"/>
    <n v="0"/>
    <n v="20"/>
    <n v="0"/>
    <n v="0"/>
    <n v="0"/>
    <m/>
    <m/>
    <m/>
    <m/>
    <m/>
    <m/>
  </r>
  <r>
    <n v="9301"/>
    <s v="2015-Q3"/>
    <x v="13"/>
    <x v="1"/>
    <s v="2015"/>
    <x v="1"/>
    <x v="10"/>
    <x v="17"/>
    <s v="azyavapai"/>
    <m/>
    <x v="5"/>
    <s v="Novelist Plus"/>
    <x v="194"/>
    <n v="113251"/>
    <n v="0"/>
    <n v="0"/>
    <n v="0"/>
    <n v="0"/>
    <n v="0"/>
    <n v="0"/>
    <n v="0"/>
    <n v="0"/>
    <m/>
    <m/>
    <m/>
    <m/>
    <m/>
    <m/>
  </r>
  <r>
    <n v="9301"/>
    <s v="2015-Q3"/>
    <x v="13"/>
    <x v="1"/>
    <s v="2015"/>
    <x v="1"/>
    <x v="10"/>
    <x v="17"/>
    <s v="azyavapai"/>
    <m/>
    <x v="6"/>
    <s v="Novelist Plus"/>
    <x v="70"/>
    <n v="66"/>
    <n v="0"/>
    <n v="0"/>
    <n v="0"/>
    <n v="0"/>
    <n v="0"/>
    <n v="0"/>
    <n v="0"/>
    <n v="0"/>
    <m/>
    <m/>
    <m/>
    <m/>
    <m/>
    <m/>
  </r>
  <r>
    <e v="#N/A"/>
    <s v="2015-Q3"/>
    <x v="13"/>
    <x v="1"/>
    <s v="2015"/>
    <x v="1"/>
    <x v="12"/>
    <x v="18"/>
    <s v="azycldo"/>
    <m/>
    <x v="0"/>
    <s v="Novelist Plus"/>
    <x v="142"/>
    <n v="80"/>
    <n v="0"/>
    <n v="0"/>
    <n v="0"/>
    <n v="0"/>
    <n v="81"/>
    <n v="0"/>
    <n v="0"/>
    <n v="0"/>
    <m/>
    <m/>
    <m/>
    <m/>
    <m/>
    <m/>
  </r>
  <r>
    <e v="#N/A"/>
    <s v="2015-Q3"/>
    <x v="13"/>
    <x v="1"/>
    <s v="2015"/>
    <x v="1"/>
    <x v="12"/>
    <x v="18"/>
    <s v="azycldo"/>
    <m/>
    <x v="6"/>
    <s v="Novelist Plus"/>
    <x v="195"/>
    <n v="12984"/>
    <n v="0"/>
    <n v="0"/>
    <n v="0"/>
    <n v="0"/>
    <n v="0"/>
    <n v="0"/>
    <n v="0"/>
    <n v="0"/>
    <m/>
    <m/>
    <m/>
    <m/>
    <m/>
    <m/>
  </r>
  <r>
    <n v="11452"/>
    <s v="2015-Q3"/>
    <x v="14"/>
    <x v="1"/>
    <s v="2015"/>
    <x v="2"/>
    <x v="0"/>
    <x v="0"/>
    <s v="azapachecpl"/>
    <m/>
    <x v="0"/>
    <s v="Novelist Plus"/>
    <x v="2"/>
    <n v="5"/>
    <n v="0"/>
    <n v="0"/>
    <n v="0"/>
    <n v="0"/>
    <n v="7"/>
    <n v="0"/>
    <n v="0"/>
    <n v="0"/>
    <m/>
    <m/>
    <m/>
    <m/>
    <m/>
    <m/>
  </r>
  <r>
    <n v="63208"/>
    <s v="2015-Q3"/>
    <x v="14"/>
    <x v="1"/>
    <s v="2015"/>
    <x v="2"/>
    <x v="3"/>
    <x v="29"/>
    <s v="azapachejct"/>
    <m/>
    <x v="0"/>
    <s v="Novelist Plus"/>
    <x v="2"/>
    <n v="2"/>
    <n v="0"/>
    <n v="0"/>
    <n v="0"/>
    <n v="0"/>
    <n v="2"/>
    <n v="0"/>
    <n v="0"/>
    <n v="0"/>
    <m/>
    <m/>
    <m/>
    <m/>
    <m/>
    <m/>
  </r>
  <r>
    <e v="#N/A"/>
    <s v="2015-Q3"/>
    <x v="14"/>
    <x v="1"/>
    <s v="2015"/>
    <x v="2"/>
    <x v="1"/>
    <x v="1"/>
    <s v="azstatelibdev"/>
    <m/>
    <x v="0"/>
    <s v="Novelist Plus"/>
    <x v="2"/>
    <n v="1"/>
    <n v="0"/>
    <n v="0"/>
    <n v="0"/>
    <n v="0"/>
    <n v="1"/>
    <n v="0"/>
    <n v="0"/>
    <n v="0"/>
    <m/>
    <m/>
    <m/>
    <m/>
    <m/>
    <m/>
  </r>
  <r>
    <e v="#N/A"/>
    <s v="2015-Q3"/>
    <x v="14"/>
    <x v="1"/>
    <s v="2015"/>
    <x v="2"/>
    <x v="1"/>
    <x v="1"/>
    <s v="azstatelibdev"/>
    <m/>
    <x v="0"/>
    <s v="Novelist Plus"/>
    <x v="94"/>
    <n v="44"/>
    <n v="0"/>
    <n v="0"/>
    <n v="0"/>
    <n v="0"/>
    <n v="3"/>
    <n v="0"/>
    <n v="0"/>
    <n v="0"/>
    <m/>
    <m/>
    <m/>
    <m/>
    <m/>
    <m/>
  </r>
  <r>
    <e v="#N/A"/>
    <s v="2015-Q3"/>
    <x v="14"/>
    <x v="1"/>
    <s v="2015"/>
    <x v="2"/>
    <x v="1"/>
    <x v="1"/>
    <s v="azstatelibdev"/>
    <m/>
    <x v="1"/>
    <s v="Novelist Plus"/>
    <x v="196"/>
    <n v="611"/>
    <n v="1"/>
    <n v="1"/>
    <n v="0"/>
    <n v="0"/>
    <n v="516"/>
    <n v="0"/>
    <n v="0"/>
    <n v="0"/>
    <m/>
    <m/>
    <m/>
    <m/>
    <m/>
    <m/>
  </r>
  <r>
    <n v="22669"/>
    <s v="2015-Q3"/>
    <x v="14"/>
    <x v="1"/>
    <s v="2015"/>
    <x v="2"/>
    <x v="13"/>
    <x v="19"/>
    <s v="avondale_az"/>
    <m/>
    <x v="0"/>
    <s v="Novelist Plus"/>
    <x v="22"/>
    <n v="66"/>
    <n v="0"/>
    <n v="0"/>
    <n v="0"/>
    <n v="0"/>
    <n v="85"/>
    <n v="0"/>
    <n v="0"/>
    <n v="0"/>
    <m/>
    <m/>
    <m/>
    <m/>
    <m/>
    <m/>
  </r>
  <r>
    <n v="1469"/>
    <s v="2015-Q3"/>
    <x v="14"/>
    <x v="1"/>
    <s v="2015"/>
    <x v="2"/>
    <x v="2"/>
    <x v="2"/>
    <s v="azccldo"/>
    <m/>
    <x v="2"/>
    <s v="Novelist Plus"/>
    <x v="13"/>
    <n v="22"/>
    <n v="0"/>
    <n v="0"/>
    <n v="0"/>
    <n v="0"/>
    <n v="22"/>
    <n v="0"/>
    <n v="0"/>
    <n v="0"/>
    <m/>
    <m/>
    <m/>
    <m/>
    <m/>
    <m/>
  </r>
  <r>
    <n v="72247"/>
    <s v="2015-Q3"/>
    <x v="14"/>
    <x v="1"/>
    <s v="2015"/>
    <x v="2"/>
    <x v="4"/>
    <x v="5"/>
    <s v="azflagstaff"/>
    <m/>
    <x v="0"/>
    <s v="Novelist Plus"/>
    <x v="197"/>
    <n v="357"/>
    <n v="1"/>
    <n v="1"/>
    <n v="0"/>
    <n v="0"/>
    <n v="292"/>
    <n v="0"/>
    <n v="0"/>
    <n v="211"/>
    <m/>
    <m/>
    <m/>
    <m/>
    <m/>
    <m/>
  </r>
  <r>
    <n v="72"/>
    <s v="2015-Q3"/>
    <x v="14"/>
    <x v="1"/>
    <s v="2015"/>
    <x v="2"/>
    <x v="5"/>
    <x v="7"/>
    <s v="azgcldo"/>
    <m/>
    <x v="0"/>
    <s v="Novelist Plus"/>
    <x v="137"/>
    <n v="94"/>
    <n v="0"/>
    <n v="0"/>
    <n v="0"/>
    <n v="0"/>
    <n v="41"/>
    <n v="0"/>
    <n v="0"/>
    <n v="0"/>
    <m/>
    <m/>
    <m/>
    <m/>
    <m/>
    <m/>
  </r>
  <r>
    <n v="87143"/>
    <s v="2015-Q3"/>
    <x v="14"/>
    <x v="1"/>
    <s v="2015"/>
    <x v="2"/>
    <x v="7"/>
    <x v="10"/>
    <s v="azmohave"/>
    <m/>
    <x v="0"/>
    <s v="Novelist Plus"/>
    <x v="198"/>
    <n v="1377"/>
    <n v="0"/>
    <n v="0"/>
    <n v="0"/>
    <n v="0"/>
    <n v="1074"/>
    <n v="0"/>
    <n v="0"/>
    <n v="2"/>
    <m/>
    <m/>
    <m/>
    <m/>
    <m/>
    <m/>
  </r>
  <r>
    <n v="2461"/>
    <s v="2015-Q3"/>
    <x v="14"/>
    <x v="1"/>
    <s v="2015"/>
    <x v="2"/>
    <x v="8"/>
    <x v="11"/>
    <s v="azncldo"/>
    <m/>
    <x v="0"/>
    <s v="Novelist Plus"/>
    <x v="13"/>
    <n v="23"/>
    <n v="0"/>
    <n v="0"/>
    <n v="0"/>
    <n v="0"/>
    <n v="16"/>
    <n v="0"/>
    <n v="0"/>
    <n v="0"/>
    <m/>
    <m/>
    <m/>
    <m/>
    <m/>
    <m/>
  </r>
  <r>
    <n v="405419"/>
    <s v="2015-Q3"/>
    <x v="14"/>
    <x v="1"/>
    <s v="2015"/>
    <x v="2"/>
    <x v="9"/>
    <x v="12"/>
    <s v="azpcld"/>
    <m/>
    <x v="3"/>
    <s v="Novelist Plus"/>
    <x v="199"/>
    <n v="109609"/>
    <n v="0"/>
    <n v="0"/>
    <n v="0"/>
    <n v="0"/>
    <n v="0"/>
    <n v="0"/>
    <n v="0"/>
    <n v="0"/>
    <m/>
    <m/>
    <m/>
    <m/>
    <m/>
    <m/>
  </r>
  <r>
    <n v="405419"/>
    <s v="2015-Q3"/>
    <x v="14"/>
    <x v="1"/>
    <s v="2015"/>
    <x v="2"/>
    <x v="9"/>
    <x v="12"/>
    <s v="azpcld"/>
    <m/>
    <x v="0"/>
    <s v="Novelist Plus"/>
    <x v="200"/>
    <n v="313"/>
    <n v="0"/>
    <n v="0"/>
    <n v="0"/>
    <n v="0"/>
    <n v="250"/>
    <n v="0"/>
    <n v="0"/>
    <n v="94"/>
    <m/>
    <m/>
    <m/>
    <m/>
    <m/>
    <m/>
  </r>
  <r>
    <n v="405419"/>
    <s v="2015-Q3"/>
    <x v="14"/>
    <x v="1"/>
    <s v="2015"/>
    <x v="2"/>
    <x v="9"/>
    <x v="12"/>
    <s v="azpcld"/>
    <m/>
    <x v="9"/>
    <s v="Novelist Plus"/>
    <x v="201"/>
    <n v="318069"/>
    <n v="0"/>
    <n v="0"/>
    <n v="0"/>
    <n v="0"/>
    <n v="0"/>
    <n v="0"/>
    <n v="0"/>
    <n v="0"/>
    <m/>
    <m/>
    <m/>
    <m/>
    <m/>
    <m/>
  </r>
  <r>
    <n v="8901"/>
    <s v="2015-Q3"/>
    <x v="14"/>
    <x v="1"/>
    <s v="2015"/>
    <x v="2"/>
    <x v="3"/>
    <x v="13"/>
    <s v="pinal_az"/>
    <m/>
    <x v="0"/>
    <s v="Novelist Plus"/>
    <x v="112"/>
    <n v="275"/>
    <n v="0"/>
    <n v="0"/>
    <n v="0"/>
    <n v="0"/>
    <n v="257"/>
    <n v="0"/>
    <n v="0"/>
    <n v="40"/>
    <m/>
    <m/>
    <m/>
    <m/>
    <m/>
    <m/>
  </r>
  <r>
    <n v="29416"/>
    <s v="2015-Q3"/>
    <x v="14"/>
    <x v="1"/>
    <s v="2015"/>
    <x v="2"/>
    <x v="10"/>
    <x v="14"/>
    <s v="azprescott"/>
    <m/>
    <x v="0"/>
    <s v="Novelist Plus"/>
    <x v="4"/>
    <n v="211"/>
    <n v="0"/>
    <n v="0"/>
    <n v="0"/>
    <n v="0"/>
    <n v="254"/>
    <n v="0"/>
    <n v="0"/>
    <n v="279"/>
    <m/>
    <m/>
    <m/>
    <m/>
    <m/>
    <m/>
  </r>
  <r>
    <n v="11980"/>
    <s v="2015-Q3"/>
    <x v="14"/>
    <x v="1"/>
    <s v="2015"/>
    <x v="2"/>
    <x v="11"/>
    <x v="16"/>
    <s v="azsaffordgcl"/>
    <m/>
    <x v="0"/>
    <s v="Novelist Plus"/>
    <x v="6"/>
    <n v="4"/>
    <n v="0"/>
    <n v="0"/>
    <n v="0"/>
    <n v="0"/>
    <n v="5"/>
    <n v="0"/>
    <n v="0"/>
    <n v="0"/>
    <m/>
    <m/>
    <m/>
    <m/>
    <m/>
    <m/>
  </r>
  <r>
    <n v="9301"/>
    <s v="2015-Q3"/>
    <x v="14"/>
    <x v="1"/>
    <s v="2015"/>
    <x v="2"/>
    <x v="10"/>
    <x v="17"/>
    <s v="azyavapai"/>
    <m/>
    <x v="6"/>
    <s v="Novelist Plus"/>
    <x v="20"/>
    <n v="134"/>
    <n v="0"/>
    <n v="0"/>
    <n v="0"/>
    <n v="0"/>
    <n v="0"/>
    <n v="0"/>
    <n v="0"/>
    <n v="0"/>
    <m/>
    <m/>
    <m/>
    <m/>
    <m/>
    <m/>
  </r>
  <r>
    <n v="9301"/>
    <s v="2015-Q3"/>
    <x v="14"/>
    <x v="1"/>
    <s v="2015"/>
    <x v="2"/>
    <x v="10"/>
    <x v="17"/>
    <s v="azyavapai"/>
    <m/>
    <x v="5"/>
    <s v="Novelist Plus"/>
    <x v="202"/>
    <n v="123071"/>
    <n v="0"/>
    <n v="0"/>
    <n v="0"/>
    <n v="0"/>
    <n v="0"/>
    <n v="0"/>
    <n v="0"/>
    <n v="0"/>
    <m/>
    <m/>
    <m/>
    <m/>
    <m/>
    <m/>
  </r>
  <r>
    <e v="#N/A"/>
    <s v="2015-Q3"/>
    <x v="14"/>
    <x v="1"/>
    <s v="2015"/>
    <x v="2"/>
    <x v="12"/>
    <x v="18"/>
    <s v="azycldo"/>
    <m/>
    <x v="6"/>
    <s v="Novelist Plus"/>
    <x v="203"/>
    <n v="18015"/>
    <n v="0"/>
    <n v="0"/>
    <n v="0"/>
    <n v="0"/>
    <n v="0"/>
    <n v="0"/>
    <n v="0"/>
    <n v="0"/>
    <m/>
    <m/>
    <m/>
    <m/>
    <m/>
    <m/>
  </r>
  <r>
    <e v="#N/A"/>
    <s v="2015-Q3"/>
    <x v="14"/>
    <x v="1"/>
    <s v="2015"/>
    <x v="2"/>
    <x v="12"/>
    <x v="18"/>
    <s v="azycldo"/>
    <m/>
    <x v="0"/>
    <s v="Novelist Plus"/>
    <x v="77"/>
    <n v="159"/>
    <n v="0"/>
    <n v="0"/>
    <n v="0"/>
    <n v="0"/>
    <n v="172"/>
    <n v="0"/>
    <n v="0"/>
    <n v="0"/>
    <m/>
    <m/>
    <m/>
    <m/>
    <m/>
    <m/>
  </r>
  <r>
    <n v="11452"/>
    <s v="2015-Q4"/>
    <x v="15"/>
    <x v="1"/>
    <s v="2015"/>
    <x v="3"/>
    <x v="0"/>
    <x v="0"/>
    <s v="azapachecpl"/>
    <m/>
    <x v="0"/>
    <s v="Novelist Plus"/>
    <x v="12"/>
    <n v="21"/>
    <n v="0"/>
    <n v="0"/>
    <n v="0"/>
    <n v="0"/>
    <n v="11"/>
    <n v="0"/>
    <n v="0"/>
    <n v="0"/>
    <m/>
    <m/>
    <m/>
    <m/>
    <m/>
    <m/>
  </r>
  <r>
    <e v="#N/A"/>
    <s v="2015-Q4"/>
    <x v="15"/>
    <x v="1"/>
    <s v="2015"/>
    <x v="3"/>
    <x v="1"/>
    <x v="1"/>
    <s v="azstatelibdev"/>
    <m/>
    <x v="1"/>
    <s v="Novelist Plus"/>
    <x v="90"/>
    <n v="428"/>
    <n v="3"/>
    <n v="3"/>
    <n v="0"/>
    <n v="0"/>
    <n v="370"/>
    <n v="0"/>
    <n v="0"/>
    <n v="0"/>
    <m/>
    <m/>
    <m/>
    <m/>
    <m/>
    <m/>
  </r>
  <r>
    <e v="#N/A"/>
    <s v="2015-Q4"/>
    <x v="15"/>
    <x v="1"/>
    <s v="2015"/>
    <x v="3"/>
    <x v="1"/>
    <x v="1"/>
    <s v="azstatelibdev"/>
    <m/>
    <x v="0"/>
    <s v="Novelist Plus"/>
    <x v="168"/>
    <n v="73"/>
    <n v="0"/>
    <n v="0"/>
    <n v="0"/>
    <n v="0"/>
    <n v="0"/>
    <n v="0"/>
    <n v="0"/>
    <n v="0"/>
    <m/>
    <m/>
    <m/>
    <m/>
    <m/>
    <m/>
  </r>
  <r>
    <n v="22669"/>
    <s v="2015-Q4"/>
    <x v="15"/>
    <x v="1"/>
    <s v="2015"/>
    <x v="3"/>
    <x v="13"/>
    <x v="19"/>
    <s v="avondale_az"/>
    <m/>
    <x v="0"/>
    <s v="Novelist Plus"/>
    <x v="2"/>
    <n v="2"/>
    <n v="0"/>
    <n v="0"/>
    <n v="0"/>
    <n v="0"/>
    <n v="2"/>
    <n v="0"/>
    <n v="0"/>
    <n v="0"/>
    <m/>
    <m/>
    <m/>
    <m/>
    <m/>
    <m/>
  </r>
  <r>
    <n v="10528"/>
    <s v="2015-Q4"/>
    <x v="15"/>
    <x v="1"/>
    <s v="2015"/>
    <x v="3"/>
    <x v="10"/>
    <x v="39"/>
    <s v="azchinovalley"/>
    <m/>
    <x v="0"/>
    <s v="Novelist Plus"/>
    <x v="5"/>
    <n v="6"/>
    <n v="0"/>
    <n v="0"/>
    <n v="0"/>
    <n v="0"/>
    <n v="3"/>
    <n v="0"/>
    <n v="0"/>
    <n v="0"/>
    <m/>
    <m/>
    <m/>
    <m/>
    <m/>
    <m/>
  </r>
  <r>
    <n v="1469"/>
    <s v="2015-Q4"/>
    <x v="15"/>
    <x v="1"/>
    <s v="2015"/>
    <x v="3"/>
    <x v="2"/>
    <x v="2"/>
    <s v="azccldo"/>
    <m/>
    <x v="2"/>
    <s v="Novelist Plus"/>
    <x v="162"/>
    <n v="34"/>
    <n v="1"/>
    <n v="1"/>
    <n v="0"/>
    <n v="0"/>
    <n v="24"/>
    <n v="0"/>
    <n v="0"/>
    <n v="0"/>
    <m/>
    <m/>
    <m/>
    <m/>
    <m/>
    <m/>
  </r>
  <r>
    <n v="72247"/>
    <s v="2015-Q4"/>
    <x v="15"/>
    <x v="1"/>
    <s v="2015"/>
    <x v="3"/>
    <x v="4"/>
    <x v="5"/>
    <s v="azflagstaff"/>
    <m/>
    <x v="0"/>
    <s v="Novelist Plus"/>
    <x v="72"/>
    <n v="499"/>
    <n v="0"/>
    <n v="0"/>
    <n v="0"/>
    <n v="0"/>
    <n v="364"/>
    <n v="0"/>
    <n v="0"/>
    <n v="478"/>
    <m/>
    <m/>
    <m/>
    <m/>
    <m/>
    <m/>
  </r>
  <r>
    <n v="12585"/>
    <s v="2015-Q4"/>
    <x v="15"/>
    <x v="1"/>
    <s v="2015"/>
    <x v="3"/>
    <x v="3"/>
    <x v="6"/>
    <s v="azflorence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72"/>
    <s v="2015-Q4"/>
    <x v="15"/>
    <x v="1"/>
    <s v="2015"/>
    <x v="3"/>
    <x v="5"/>
    <x v="7"/>
    <s v="azgcldo"/>
    <m/>
    <x v="0"/>
    <s v="Novelist Plus"/>
    <x v="61"/>
    <n v="171"/>
    <n v="0"/>
    <n v="0"/>
    <n v="0"/>
    <n v="0"/>
    <n v="73"/>
    <n v="0"/>
    <n v="0"/>
    <n v="0"/>
    <m/>
    <m/>
    <m/>
    <m/>
    <m/>
    <m/>
  </r>
  <r>
    <n v="87143"/>
    <s v="2015-Q4"/>
    <x v="15"/>
    <x v="1"/>
    <s v="2015"/>
    <x v="3"/>
    <x v="7"/>
    <x v="10"/>
    <s v="azmohave"/>
    <m/>
    <x v="0"/>
    <s v="Novelist Plus"/>
    <x v="204"/>
    <n v="942"/>
    <n v="0"/>
    <n v="0"/>
    <n v="0"/>
    <n v="0"/>
    <n v="849"/>
    <n v="0"/>
    <n v="0"/>
    <n v="5"/>
    <m/>
    <m/>
    <m/>
    <m/>
    <m/>
    <m/>
  </r>
  <r>
    <n v="2461"/>
    <s v="2015-Q4"/>
    <x v="15"/>
    <x v="1"/>
    <s v="2015"/>
    <x v="3"/>
    <x v="8"/>
    <x v="11"/>
    <s v="azncldo"/>
    <m/>
    <x v="0"/>
    <s v="Novelist Plus"/>
    <x v="27"/>
    <n v="10"/>
    <n v="0"/>
    <n v="0"/>
    <n v="0"/>
    <n v="0"/>
    <n v="6"/>
    <n v="0"/>
    <n v="0"/>
    <n v="0"/>
    <m/>
    <m/>
    <m/>
    <m/>
    <m/>
    <m/>
  </r>
  <r>
    <n v="13597"/>
    <s v="2015-Q4"/>
    <x v="15"/>
    <x v="1"/>
    <s v="2015"/>
    <x v="3"/>
    <x v="5"/>
    <x v="38"/>
    <s v="azpayson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405419"/>
    <s v="2015-Q4"/>
    <x v="15"/>
    <x v="1"/>
    <s v="2015"/>
    <x v="3"/>
    <x v="9"/>
    <x v="12"/>
    <s v="azpcld"/>
    <m/>
    <x v="9"/>
    <s v="Novelist Plus"/>
    <x v="205"/>
    <n v="291881"/>
    <n v="0"/>
    <n v="0"/>
    <n v="0"/>
    <n v="0"/>
    <n v="0"/>
    <n v="0"/>
    <n v="0"/>
    <n v="0"/>
    <m/>
    <m/>
    <m/>
    <m/>
    <m/>
    <m/>
  </r>
  <r>
    <n v="405419"/>
    <s v="2015-Q4"/>
    <x v="15"/>
    <x v="1"/>
    <s v="2015"/>
    <x v="3"/>
    <x v="9"/>
    <x v="12"/>
    <s v="azpcld"/>
    <m/>
    <x v="0"/>
    <s v="Novelist Plus"/>
    <x v="68"/>
    <n v="278"/>
    <n v="0"/>
    <n v="0"/>
    <n v="0"/>
    <n v="0"/>
    <n v="255"/>
    <n v="0"/>
    <n v="0"/>
    <n v="27"/>
    <m/>
    <m/>
    <m/>
    <m/>
    <m/>
    <m/>
  </r>
  <r>
    <n v="405419"/>
    <s v="2015-Q4"/>
    <x v="15"/>
    <x v="1"/>
    <s v="2015"/>
    <x v="3"/>
    <x v="9"/>
    <x v="12"/>
    <s v="azpcld"/>
    <m/>
    <x v="3"/>
    <s v="Novelist Plus"/>
    <x v="206"/>
    <n v="134896"/>
    <n v="0"/>
    <n v="0"/>
    <n v="0"/>
    <n v="0"/>
    <n v="0"/>
    <n v="0"/>
    <n v="0"/>
    <n v="0"/>
    <m/>
    <m/>
    <m/>
    <m/>
    <m/>
    <m/>
  </r>
  <r>
    <n v="8901"/>
    <s v="2015-Q4"/>
    <x v="15"/>
    <x v="1"/>
    <s v="2015"/>
    <x v="3"/>
    <x v="3"/>
    <x v="13"/>
    <s v="pinal_az"/>
    <m/>
    <x v="0"/>
    <s v="Novelist Plus"/>
    <x v="28"/>
    <n v="311"/>
    <n v="0"/>
    <n v="0"/>
    <n v="0"/>
    <n v="0"/>
    <n v="352"/>
    <n v="0"/>
    <n v="0"/>
    <n v="11"/>
    <m/>
    <m/>
    <m/>
    <m/>
    <m/>
    <m/>
  </r>
  <r>
    <n v="29416"/>
    <s v="2015-Q4"/>
    <x v="15"/>
    <x v="1"/>
    <s v="2015"/>
    <x v="3"/>
    <x v="10"/>
    <x v="14"/>
    <s v="azprescott"/>
    <m/>
    <x v="0"/>
    <s v="Novelist Plus"/>
    <x v="154"/>
    <n v="205"/>
    <n v="0"/>
    <n v="0"/>
    <n v="0"/>
    <n v="0"/>
    <n v="242"/>
    <n v="0"/>
    <n v="0"/>
    <n v="18"/>
    <m/>
    <m/>
    <m/>
    <m/>
    <m/>
    <m/>
  </r>
  <r>
    <n v="11980"/>
    <s v="2015-Q4"/>
    <x v="15"/>
    <x v="1"/>
    <s v="2015"/>
    <x v="3"/>
    <x v="11"/>
    <x v="16"/>
    <s v="azsaffordgcl"/>
    <m/>
    <x v="0"/>
    <s v="Novelist Plus"/>
    <x v="6"/>
    <n v="9"/>
    <n v="0"/>
    <n v="0"/>
    <n v="0"/>
    <n v="0"/>
    <n v="6"/>
    <n v="0"/>
    <n v="0"/>
    <n v="0"/>
    <m/>
    <m/>
    <m/>
    <m/>
    <m/>
    <m/>
  </r>
  <r>
    <n v="9301"/>
    <s v="2015-Q4"/>
    <x v="15"/>
    <x v="1"/>
    <s v="2015"/>
    <x v="3"/>
    <x v="10"/>
    <x v="17"/>
    <s v="azyavapai"/>
    <m/>
    <x v="5"/>
    <s v="Novelist Plus"/>
    <x v="207"/>
    <n v="146667"/>
    <n v="0"/>
    <n v="0"/>
    <n v="0"/>
    <n v="0"/>
    <n v="0"/>
    <n v="0"/>
    <n v="0"/>
    <n v="0"/>
    <m/>
    <m/>
    <m/>
    <m/>
    <m/>
    <m/>
  </r>
  <r>
    <n v="9301"/>
    <s v="2015-Q4"/>
    <x v="15"/>
    <x v="1"/>
    <s v="2015"/>
    <x v="3"/>
    <x v="10"/>
    <x v="17"/>
    <s v="azyavapai"/>
    <m/>
    <x v="6"/>
    <s v="Novelist Plus"/>
    <x v="135"/>
    <n v="55"/>
    <n v="0"/>
    <n v="0"/>
    <n v="0"/>
    <n v="0"/>
    <n v="0"/>
    <n v="0"/>
    <n v="0"/>
    <n v="0"/>
    <m/>
    <m/>
    <m/>
    <m/>
    <m/>
    <m/>
  </r>
  <r>
    <e v="#N/A"/>
    <s v="2015-Q4"/>
    <x v="15"/>
    <x v="1"/>
    <s v="2015"/>
    <x v="3"/>
    <x v="12"/>
    <x v="18"/>
    <s v="azycldo"/>
    <m/>
    <x v="6"/>
    <s v="Novelist Plus"/>
    <x v="208"/>
    <n v="16012"/>
    <n v="0"/>
    <n v="0"/>
    <n v="0"/>
    <n v="0"/>
    <n v="0"/>
    <n v="0"/>
    <n v="0"/>
    <n v="0"/>
    <m/>
    <m/>
    <m/>
    <m/>
    <m/>
    <m/>
  </r>
  <r>
    <e v="#N/A"/>
    <s v="2015-Q4"/>
    <x v="15"/>
    <x v="1"/>
    <s v="2015"/>
    <x v="3"/>
    <x v="12"/>
    <x v="18"/>
    <s v="azycldo"/>
    <m/>
    <x v="0"/>
    <s v="Novelist Plus"/>
    <x v="135"/>
    <n v="77"/>
    <n v="0"/>
    <n v="0"/>
    <n v="0"/>
    <n v="0"/>
    <n v="109"/>
    <n v="0"/>
    <n v="0"/>
    <n v="0"/>
    <m/>
    <m/>
    <m/>
    <m/>
    <m/>
    <m/>
  </r>
  <r>
    <n v="11452"/>
    <s v="2015-Q4"/>
    <x v="16"/>
    <x v="1"/>
    <s v="2015"/>
    <x v="4"/>
    <x v="0"/>
    <x v="0"/>
    <s v="azapachecpl"/>
    <m/>
    <x v="0"/>
    <s v="Novelist Plus"/>
    <x v="12"/>
    <n v="10"/>
    <n v="0"/>
    <n v="0"/>
    <n v="0"/>
    <n v="0"/>
    <n v="15"/>
    <n v="0"/>
    <n v="0"/>
    <n v="0"/>
    <m/>
    <m/>
    <m/>
    <m/>
    <m/>
    <m/>
  </r>
  <r>
    <e v="#N/A"/>
    <s v="2015-Q4"/>
    <x v="16"/>
    <x v="1"/>
    <s v="2015"/>
    <x v="4"/>
    <x v="1"/>
    <x v="1"/>
    <s v="azstatelibdev"/>
    <m/>
    <x v="1"/>
    <s v="Novelist Plus"/>
    <x v="209"/>
    <n v="950"/>
    <n v="0"/>
    <n v="0"/>
    <n v="0"/>
    <n v="0"/>
    <n v="883"/>
    <n v="0"/>
    <n v="0"/>
    <n v="0"/>
    <m/>
    <m/>
    <m/>
    <m/>
    <m/>
    <m/>
  </r>
  <r>
    <e v="#N/A"/>
    <s v="2015-Q4"/>
    <x v="16"/>
    <x v="1"/>
    <s v="2015"/>
    <x v="4"/>
    <x v="1"/>
    <x v="1"/>
    <s v="azstatelibdev"/>
    <m/>
    <x v="0"/>
    <s v="Novelist Plus"/>
    <x v="10"/>
    <n v="105"/>
    <n v="0"/>
    <n v="0"/>
    <n v="0"/>
    <n v="0"/>
    <n v="17"/>
    <n v="0"/>
    <n v="0"/>
    <n v="0"/>
    <m/>
    <m/>
    <m/>
    <m/>
    <m/>
    <m/>
  </r>
  <r>
    <n v="22669"/>
    <s v="2015-Q4"/>
    <x v="16"/>
    <x v="1"/>
    <s v="2015"/>
    <x v="4"/>
    <x v="13"/>
    <x v="19"/>
    <s v="avondale_az"/>
    <m/>
    <x v="0"/>
    <s v="Novelist Plus"/>
    <x v="2"/>
    <n v="2"/>
    <n v="0"/>
    <n v="0"/>
    <n v="0"/>
    <n v="0"/>
    <n v="2"/>
    <n v="0"/>
    <n v="0"/>
    <n v="0"/>
    <m/>
    <m/>
    <m/>
    <m/>
    <m/>
    <m/>
  </r>
  <r>
    <n v="1469"/>
    <s v="2015-Q4"/>
    <x v="16"/>
    <x v="1"/>
    <s v="2015"/>
    <x v="4"/>
    <x v="2"/>
    <x v="2"/>
    <s v="azccldo"/>
    <m/>
    <x v="2"/>
    <s v="Novelist Plus"/>
    <x v="92"/>
    <n v="40"/>
    <n v="0"/>
    <n v="0"/>
    <n v="0"/>
    <n v="0"/>
    <n v="41"/>
    <n v="0"/>
    <n v="0"/>
    <n v="0"/>
    <m/>
    <m/>
    <m/>
    <m/>
    <m/>
    <m/>
  </r>
  <r>
    <n v="72247"/>
    <s v="2015-Q4"/>
    <x v="16"/>
    <x v="1"/>
    <s v="2015"/>
    <x v="4"/>
    <x v="4"/>
    <x v="5"/>
    <s v="azflagstaff"/>
    <m/>
    <x v="0"/>
    <s v="Novelist Plus"/>
    <x v="180"/>
    <n v="417"/>
    <n v="0"/>
    <n v="0"/>
    <n v="0"/>
    <n v="0"/>
    <n v="278"/>
    <n v="0"/>
    <n v="0"/>
    <n v="419"/>
    <m/>
    <m/>
    <m/>
    <m/>
    <m/>
    <m/>
  </r>
  <r>
    <n v="72"/>
    <s v="2015-Q4"/>
    <x v="16"/>
    <x v="1"/>
    <s v="2015"/>
    <x v="4"/>
    <x v="5"/>
    <x v="7"/>
    <s v="azgcldo"/>
    <m/>
    <x v="0"/>
    <s v="Novelist Plus"/>
    <x v="61"/>
    <n v="147"/>
    <n v="0"/>
    <n v="0"/>
    <n v="0"/>
    <n v="0"/>
    <n v="69"/>
    <n v="0"/>
    <n v="0"/>
    <n v="0"/>
    <m/>
    <m/>
    <m/>
    <m/>
    <m/>
    <m/>
  </r>
  <r>
    <n v="87143"/>
    <s v="2015-Q4"/>
    <x v="16"/>
    <x v="1"/>
    <s v="2015"/>
    <x v="4"/>
    <x v="7"/>
    <x v="10"/>
    <s v="azmohave"/>
    <m/>
    <x v="0"/>
    <s v="Novelist Plus"/>
    <x v="144"/>
    <n v="616"/>
    <n v="0"/>
    <n v="0"/>
    <n v="0"/>
    <n v="0"/>
    <n v="579"/>
    <n v="0"/>
    <n v="0"/>
    <n v="8"/>
    <m/>
    <m/>
    <m/>
    <m/>
    <m/>
    <m/>
  </r>
  <r>
    <n v="2461"/>
    <s v="2015-Q4"/>
    <x v="16"/>
    <x v="1"/>
    <s v="2015"/>
    <x v="4"/>
    <x v="8"/>
    <x v="11"/>
    <s v="azncldo"/>
    <m/>
    <x v="0"/>
    <s v="Novelist Plus"/>
    <x v="5"/>
    <n v="11"/>
    <n v="0"/>
    <n v="0"/>
    <n v="0"/>
    <n v="0"/>
    <n v="5"/>
    <n v="0"/>
    <n v="0"/>
    <n v="0"/>
    <m/>
    <m/>
    <m/>
    <m/>
    <m/>
    <m/>
  </r>
  <r>
    <n v="405419"/>
    <s v="2015-Q4"/>
    <x v="16"/>
    <x v="1"/>
    <s v="2015"/>
    <x v="4"/>
    <x v="9"/>
    <x v="12"/>
    <s v="azpcld"/>
    <m/>
    <x v="0"/>
    <s v="Novelist Plus"/>
    <x v="119"/>
    <n v="213"/>
    <n v="0"/>
    <n v="0"/>
    <n v="0"/>
    <n v="0"/>
    <n v="163"/>
    <n v="0"/>
    <n v="0"/>
    <n v="30"/>
    <m/>
    <m/>
    <m/>
    <m/>
    <m/>
    <m/>
  </r>
  <r>
    <n v="405419"/>
    <s v="2015-Q4"/>
    <x v="16"/>
    <x v="1"/>
    <s v="2015"/>
    <x v="4"/>
    <x v="9"/>
    <x v="12"/>
    <s v="azpcld"/>
    <m/>
    <x v="9"/>
    <s v="Novelist Plus"/>
    <x v="210"/>
    <n v="279053"/>
    <n v="0"/>
    <n v="0"/>
    <n v="0"/>
    <n v="0"/>
    <n v="0"/>
    <n v="0"/>
    <n v="0"/>
    <n v="0"/>
    <m/>
    <m/>
    <m/>
    <m/>
    <m/>
    <m/>
  </r>
  <r>
    <n v="405419"/>
    <s v="2015-Q4"/>
    <x v="16"/>
    <x v="1"/>
    <s v="2015"/>
    <x v="4"/>
    <x v="9"/>
    <x v="12"/>
    <s v="azpcld"/>
    <m/>
    <x v="3"/>
    <s v="Novelist Plus"/>
    <x v="211"/>
    <n v="124678"/>
    <n v="0"/>
    <n v="0"/>
    <n v="0"/>
    <n v="0"/>
    <n v="0"/>
    <n v="0"/>
    <n v="0"/>
    <n v="0"/>
    <m/>
    <m/>
    <m/>
    <m/>
    <m/>
    <m/>
  </r>
  <r>
    <n v="8901"/>
    <s v="2015-Q4"/>
    <x v="16"/>
    <x v="1"/>
    <s v="2015"/>
    <x v="4"/>
    <x v="3"/>
    <x v="13"/>
    <s v="pinal_az"/>
    <m/>
    <x v="0"/>
    <s v="Novelist Plus"/>
    <x v="128"/>
    <n v="201"/>
    <n v="0"/>
    <n v="0"/>
    <n v="0"/>
    <n v="0"/>
    <n v="164"/>
    <n v="0"/>
    <n v="0"/>
    <n v="5"/>
    <m/>
    <m/>
    <m/>
    <m/>
    <m/>
    <m/>
  </r>
  <r>
    <n v="29416"/>
    <s v="2015-Q4"/>
    <x v="16"/>
    <x v="1"/>
    <s v="2015"/>
    <x v="4"/>
    <x v="10"/>
    <x v="14"/>
    <s v="azprescott"/>
    <m/>
    <x v="0"/>
    <s v="Novelist Plus"/>
    <x v="89"/>
    <n v="82"/>
    <n v="0"/>
    <n v="0"/>
    <n v="0"/>
    <n v="0"/>
    <n v="75"/>
    <n v="0"/>
    <n v="0"/>
    <n v="1"/>
    <m/>
    <m/>
    <m/>
    <m/>
    <m/>
    <m/>
  </r>
  <r>
    <n v="11980"/>
    <s v="2015-Q4"/>
    <x v="16"/>
    <x v="1"/>
    <s v="2015"/>
    <x v="4"/>
    <x v="11"/>
    <x v="16"/>
    <s v="azsaffordgcl"/>
    <m/>
    <x v="0"/>
    <s v="Novelist Plus"/>
    <x v="5"/>
    <n v="4"/>
    <n v="0"/>
    <n v="0"/>
    <n v="0"/>
    <n v="0"/>
    <n v="0"/>
    <n v="0"/>
    <n v="0"/>
    <n v="0"/>
    <m/>
    <m/>
    <m/>
    <m/>
    <m/>
    <m/>
  </r>
  <r>
    <n v="9301"/>
    <s v="2015-Q4"/>
    <x v="16"/>
    <x v="1"/>
    <s v="2015"/>
    <x v="4"/>
    <x v="10"/>
    <x v="17"/>
    <s v="azyavapai"/>
    <m/>
    <x v="6"/>
    <s v="Novelist Plus"/>
    <x v="15"/>
    <n v="45"/>
    <n v="0"/>
    <n v="0"/>
    <n v="0"/>
    <n v="0"/>
    <n v="0"/>
    <n v="0"/>
    <n v="0"/>
    <n v="0"/>
    <m/>
    <m/>
    <m/>
    <m/>
    <m/>
    <m/>
  </r>
  <r>
    <n v="9301"/>
    <s v="2015-Q4"/>
    <x v="16"/>
    <x v="1"/>
    <s v="2015"/>
    <x v="4"/>
    <x v="10"/>
    <x v="17"/>
    <s v="azyavapai"/>
    <m/>
    <x v="5"/>
    <s v="Novelist Plus"/>
    <x v="212"/>
    <n v="155204"/>
    <n v="0"/>
    <n v="0"/>
    <n v="0"/>
    <n v="0"/>
    <n v="0"/>
    <n v="0"/>
    <n v="0"/>
    <n v="0"/>
    <m/>
    <m/>
    <m/>
    <m/>
    <m/>
    <m/>
  </r>
  <r>
    <e v="#N/A"/>
    <s v="2015-Q4"/>
    <x v="16"/>
    <x v="1"/>
    <s v="2015"/>
    <x v="4"/>
    <x v="12"/>
    <x v="18"/>
    <s v="azycldo"/>
    <m/>
    <x v="0"/>
    <s v="Novelist Plus"/>
    <x v="127"/>
    <n v="80"/>
    <n v="0"/>
    <n v="0"/>
    <n v="0"/>
    <n v="0"/>
    <n v="115"/>
    <n v="0"/>
    <n v="0"/>
    <n v="0"/>
    <m/>
    <m/>
    <m/>
    <m/>
    <m/>
    <m/>
  </r>
  <r>
    <e v="#N/A"/>
    <s v="2015-Q4"/>
    <x v="16"/>
    <x v="1"/>
    <s v="2015"/>
    <x v="4"/>
    <x v="12"/>
    <x v="18"/>
    <s v="azycldo"/>
    <m/>
    <x v="6"/>
    <s v="Novelist Plus"/>
    <x v="213"/>
    <n v="30022"/>
    <n v="0"/>
    <n v="0"/>
    <n v="0"/>
    <n v="0"/>
    <n v="0"/>
    <n v="0"/>
    <n v="0"/>
    <n v="0"/>
    <m/>
    <m/>
    <m/>
    <m/>
    <m/>
    <m/>
  </r>
  <r>
    <n v="11452"/>
    <s v="2015-Q4"/>
    <x v="17"/>
    <x v="1"/>
    <s v="2015"/>
    <x v="5"/>
    <x v="0"/>
    <x v="0"/>
    <s v="azapachecpl"/>
    <m/>
    <x v="0"/>
    <s v="Novelist Plus"/>
    <x v="2"/>
    <n v="2"/>
    <n v="0"/>
    <n v="0"/>
    <n v="0"/>
    <n v="0"/>
    <n v="4"/>
    <n v="0"/>
    <n v="0"/>
    <n v="0"/>
    <m/>
    <m/>
    <m/>
    <m/>
    <m/>
    <m/>
  </r>
  <r>
    <e v="#N/A"/>
    <s v="2015-Q4"/>
    <x v="17"/>
    <x v="1"/>
    <s v="2015"/>
    <x v="5"/>
    <x v="1"/>
    <x v="1"/>
    <s v="azstatelibdev"/>
    <m/>
    <x v="1"/>
    <s v="Novelist Plus"/>
    <x v="198"/>
    <n v="476"/>
    <n v="0"/>
    <n v="0"/>
    <n v="0"/>
    <n v="0"/>
    <n v="598"/>
    <n v="0"/>
    <n v="0"/>
    <n v="0"/>
    <m/>
    <m/>
    <m/>
    <m/>
    <m/>
    <m/>
  </r>
  <r>
    <e v="#N/A"/>
    <s v="2015-Q4"/>
    <x v="17"/>
    <x v="1"/>
    <s v="2015"/>
    <x v="5"/>
    <x v="1"/>
    <x v="1"/>
    <s v="azstatelibdev"/>
    <m/>
    <x v="0"/>
    <s v="Novelist Plus"/>
    <x v="31"/>
    <n v="58"/>
    <n v="0"/>
    <n v="0"/>
    <n v="0"/>
    <n v="0"/>
    <n v="0"/>
    <n v="0"/>
    <n v="0"/>
    <n v="0"/>
    <m/>
    <m/>
    <m/>
    <m/>
    <m/>
    <m/>
  </r>
  <r>
    <n v="22669"/>
    <s v="2015-Q4"/>
    <x v="17"/>
    <x v="1"/>
    <s v="2015"/>
    <x v="5"/>
    <x v="13"/>
    <x v="19"/>
    <s v="avondale_az"/>
    <m/>
    <x v="0"/>
    <s v="Novelist Plus"/>
    <x v="6"/>
    <n v="15"/>
    <n v="0"/>
    <n v="0"/>
    <n v="0"/>
    <n v="0"/>
    <n v="12"/>
    <n v="0"/>
    <n v="0"/>
    <n v="0"/>
    <m/>
    <m/>
    <m/>
    <m/>
    <m/>
    <m/>
  </r>
  <r>
    <n v="1469"/>
    <s v="2015-Q4"/>
    <x v="17"/>
    <x v="1"/>
    <s v="2015"/>
    <x v="5"/>
    <x v="2"/>
    <x v="2"/>
    <s v="azccldo"/>
    <m/>
    <x v="2"/>
    <s v="Novelist Plus"/>
    <x v="162"/>
    <n v="20"/>
    <n v="0"/>
    <n v="0"/>
    <n v="0"/>
    <n v="0"/>
    <n v="40"/>
    <n v="0"/>
    <n v="0"/>
    <n v="0"/>
    <m/>
    <m/>
    <m/>
    <m/>
    <m/>
    <m/>
  </r>
  <r>
    <n v="72247"/>
    <s v="2015-Q4"/>
    <x v="17"/>
    <x v="1"/>
    <s v="2015"/>
    <x v="5"/>
    <x v="4"/>
    <x v="5"/>
    <s v="azflagstaff"/>
    <m/>
    <x v="0"/>
    <s v="Novelist Plus"/>
    <x v="180"/>
    <n v="669"/>
    <n v="0"/>
    <n v="0"/>
    <n v="0"/>
    <n v="0"/>
    <n v="442"/>
    <n v="0"/>
    <n v="0"/>
    <n v="605"/>
    <m/>
    <m/>
    <m/>
    <m/>
    <m/>
    <m/>
  </r>
  <r>
    <n v="72"/>
    <s v="2015-Q4"/>
    <x v="17"/>
    <x v="1"/>
    <s v="2015"/>
    <x v="5"/>
    <x v="5"/>
    <x v="7"/>
    <s v="azgcldo"/>
    <m/>
    <x v="0"/>
    <s v="Novelist Plus"/>
    <x v="122"/>
    <n v="74"/>
    <n v="0"/>
    <n v="0"/>
    <n v="0"/>
    <n v="0"/>
    <n v="40"/>
    <n v="0"/>
    <n v="0"/>
    <n v="0"/>
    <m/>
    <m/>
    <m/>
    <m/>
    <m/>
    <m/>
  </r>
  <r>
    <e v="#N/A"/>
    <s v="2015-Q4"/>
    <x v="17"/>
    <x v="1"/>
    <s v="2015"/>
    <x v="5"/>
    <x v="7"/>
    <x v="36"/>
    <s v="azmeadview"/>
    <m/>
    <x v="0"/>
    <s v="Novelist Plus"/>
    <x v="2"/>
    <n v="6"/>
    <n v="0"/>
    <n v="0"/>
    <n v="0"/>
    <n v="0"/>
    <n v="5"/>
    <n v="0"/>
    <n v="0"/>
    <n v="0"/>
    <m/>
    <m/>
    <m/>
    <m/>
    <m/>
    <m/>
  </r>
  <r>
    <n v="87143"/>
    <s v="2015-Q4"/>
    <x v="17"/>
    <x v="1"/>
    <s v="2015"/>
    <x v="5"/>
    <x v="7"/>
    <x v="10"/>
    <s v="azmohave"/>
    <m/>
    <x v="0"/>
    <s v="Novelist Plus"/>
    <x v="214"/>
    <n v="1237"/>
    <n v="0"/>
    <n v="0"/>
    <n v="0"/>
    <n v="0"/>
    <n v="1226"/>
    <n v="0"/>
    <n v="0"/>
    <n v="4"/>
    <m/>
    <m/>
    <m/>
    <m/>
    <m/>
    <m/>
  </r>
  <r>
    <n v="2461"/>
    <s v="2015-Q4"/>
    <x v="17"/>
    <x v="1"/>
    <s v="2015"/>
    <x v="5"/>
    <x v="8"/>
    <x v="11"/>
    <s v="azncldo"/>
    <m/>
    <x v="0"/>
    <s v="Novelist Plus"/>
    <x v="2"/>
    <n v="3"/>
    <n v="0"/>
    <n v="0"/>
    <n v="0"/>
    <n v="0"/>
    <n v="0"/>
    <n v="0"/>
    <n v="0"/>
    <n v="0"/>
    <m/>
    <m/>
    <m/>
    <m/>
    <m/>
    <m/>
  </r>
  <r>
    <n v="405419"/>
    <s v="2015-Q4"/>
    <x v="17"/>
    <x v="1"/>
    <s v="2015"/>
    <x v="5"/>
    <x v="9"/>
    <x v="12"/>
    <s v="azpcld"/>
    <m/>
    <x v="3"/>
    <s v="Novelist Plus"/>
    <x v="215"/>
    <n v="110491"/>
    <n v="0"/>
    <n v="0"/>
    <n v="0"/>
    <n v="0"/>
    <n v="0"/>
    <n v="0"/>
    <n v="0"/>
    <n v="0"/>
    <m/>
    <m/>
    <m/>
    <m/>
    <m/>
    <m/>
  </r>
  <r>
    <n v="405419"/>
    <s v="2015-Q4"/>
    <x v="17"/>
    <x v="1"/>
    <s v="2015"/>
    <x v="5"/>
    <x v="9"/>
    <x v="12"/>
    <s v="azpcld"/>
    <m/>
    <x v="9"/>
    <s v="Novelist Plus"/>
    <x v="216"/>
    <n v="245847"/>
    <n v="0"/>
    <n v="0"/>
    <n v="0"/>
    <n v="0"/>
    <n v="0"/>
    <n v="0"/>
    <n v="0"/>
    <n v="0"/>
    <m/>
    <m/>
    <m/>
    <m/>
    <m/>
    <m/>
  </r>
  <r>
    <n v="405419"/>
    <s v="2015-Q4"/>
    <x v="17"/>
    <x v="1"/>
    <s v="2015"/>
    <x v="5"/>
    <x v="9"/>
    <x v="12"/>
    <s v="azpcld"/>
    <m/>
    <x v="0"/>
    <s v="Novelist Plus"/>
    <x v="217"/>
    <n v="358"/>
    <n v="0"/>
    <n v="0"/>
    <n v="0"/>
    <n v="0"/>
    <n v="341"/>
    <n v="0"/>
    <n v="0"/>
    <n v="20"/>
    <m/>
    <m/>
    <m/>
    <m/>
    <m/>
    <m/>
  </r>
  <r>
    <n v="8901"/>
    <s v="2015-Q4"/>
    <x v="17"/>
    <x v="1"/>
    <s v="2015"/>
    <x v="5"/>
    <x v="3"/>
    <x v="13"/>
    <s v="pinal_az"/>
    <m/>
    <x v="0"/>
    <s v="Novelist Plus"/>
    <x v="18"/>
    <n v="154"/>
    <n v="0"/>
    <n v="0"/>
    <n v="0"/>
    <n v="0"/>
    <n v="164"/>
    <n v="0"/>
    <n v="0"/>
    <n v="8"/>
    <m/>
    <m/>
    <m/>
    <m/>
    <m/>
    <m/>
  </r>
  <r>
    <n v="29416"/>
    <s v="2015-Q4"/>
    <x v="17"/>
    <x v="1"/>
    <s v="2015"/>
    <x v="5"/>
    <x v="10"/>
    <x v="14"/>
    <s v="azprescott"/>
    <m/>
    <x v="0"/>
    <s v="Novelist Plus"/>
    <x v="51"/>
    <n v="139"/>
    <n v="0"/>
    <n v="0"/>
    <n v="0"/>
    <n v="0"/>
    <n v="107"/>
    <n v="0"/>
    <n v="0"/>
    <n v="12"/>
    <m/>
    <m/>
    <m/>
    <m/>
    <m/>
    <m/>
  </r>
  <r>
    <n v="11980"/>
    <s v="2015-Q4"/>
    <x v="17"/>
    <x v="1"/>
    <s v="2015"/>
    <x v="5"/>
    <x v="11"/>
    <x v="16"/>
    <s v="azsaffordgcl"/>
    <m/>
    <x v="0"/>
    <s v="Novelist Plus"/>
    <x v="12"/>
    <n v="8"/>
    <n v="0"/>
    <n v="0"/>
    <n v="0"/>
    <n v="0"/>
    <n v="4"/>
    <n v="0"/>
    <n v="0"/>
    <n v="0"/>
    <m/>
    <m/>
    <m/>
    <m/>
    <m/>
    <m/>
  </r>
  <r>
    <n v="9301"/>
    <s v="2015-Q4"/>
    <x v="17"/>
    <x v="1"/>
    <s v="2015"/>
    <x v="5"/>
    <x v="10"/>
    <x v="17"/>
    <s v="azyavapai"/>
    <m/>
    <x v="5"/>
    <s v="Novelist Plus"/>
    <x v="218"/>
    <n v="152938"/>
    <n v="0"/>
    <n v="0"/>
    <n v="0"/>
    <n v="0"/>
    <n v="0"/>
    <n v="0"/>
    <n v="0"/>
    <n v="0"/>
    <m/>
    <m/>
    <m/>
    <m/>
    <m/>
    <m/>
  </r>
  <r>
    <n v="9301"/>
    <s v="2015-Q4"/>
    <x v="17"/>
    <x v="1"/>
    <s v="2015"/>
    <x v="5"/>
    <x v="10"/>
    <x v="17"/>
    <s v="azyavapai"/>
    <m/>
    <x v="6"/>
    <s v="Novelist Plus"/>
    <x v="142"/>
    <n v="42"/>
    <n v="0"/>
    <n v="0"/>
    <n v="0"/>
    <n v="0"/>
    <n v="0"/>
    <n v="0"/>
    <n v="0"/>
    <n v="0"/>
    <m/>
    <m/>
    <m/>
    <m/>
    <m/>
    <m/>
  </r>
  <r>
    <e v="#N/A"/>
    <s v="2015-Q4"/>
    <x v="17"/>
    <x v="1"/>
    <s v="2015"/>
    <x v="5"/>
    <x v="12"/>
    <x v="18"/>
    <s v="azycldo"/>
    <m/>
    <x v="6"/>
    <s v="Novelist Plus"/>
    <x v="219"/>
    <n v="19486"/>
    <n v="0"/>
    <n v="0"/>
    <n v="0"/>
    <n v="0"/>
    <n v="0"/>
    <n v="0"/>
    <n v="0"/>
    <n v="0"/>
    <m/>
    <m/>
    <m/>
    <m/>
    <m/>
    <m/>
  </r>
  <r>
    <e v="#N/A"/>
    <s v="2015-Q4"/>
    <x v="17"/>
    <x v="1"/>
    <s v="2015"/>
    <x v="5"/>
    <x v="12"/>
    <x v="18"/>
    <s v="azycldo"/>
    <m/>
    <x v="0"/>
    <s v="Novelist Plus"/>
    <x v="135"/>
    <n v="164"/>
    <n v="1"/>
    <n v="1"/>
    <n v="0"/>
    <n v="0"/>
    <n v="223"/>
    <n v="0"/>
    <n v="0"/>
    <n v="0"/>
    <m/>
    <m/>
    <m/>
    <m/>
    <m/>
    <m/>
  </r>
  <r>
    <n v="11452"/>
    <s v="2016-Q1"/>
    <x v="18"/>
    <x v="1"/>
    <s v="2016"/>
    <x v="6"/>
    <x v="0"/>
    <x v="0"/>
    <s v="azapachecpl"/>
    <m/>
    <x v="0"/>
    <s v="Novelist Plus"/>
    <x v="45"/>
    <n v="17"/>
    <n v="0"/>
    <n v="0"/>
    <n v="0"/>
    <n v="0"/>
    <n v="37"/>
    <n v="0"/>
    <n v="0"/>
    <n v="0"/>
    <m/>
    <m/>
    <m/>
    <m/>
    <m/>
    <m/>
  </r>
  <r>
    <e v="#N/A"/>
    <s v="2016-Q1"/>
    <x v="18"/>
    <x v="1"/>
    <s v="2016"/>
    <x v="6"/>
    <x v="3"/>
    <x v="30"/>
    <s v="azarizonacity"/>
    <m/>
    <x v="0"/>
    <s v="Novelist Plus"/>
    <x v="2"/>
    <n v="1"/>
    <n v="0"/>
    <n v="0"/>
    <n v="0"/>
    <n v="0"/>
    <n v="1"/>
    <n v="0"/>
    <n v="0"/>
    <n v="0"/>
    <m/>
    <m/>
    <m/>
    <m/>
    <m/>
    <m/>
  </r>
  <r>
    <e v="#N/A"/>
    <s v="2016-Q1"/>
    <x v="18"/>
    <x v="1"/>
    <s v="2016"/>
    <x v="6"/>
    <x v="1"/>
    <x v="1"/>
    <s v="azstatelibdev"/>
    <m/>
    <x v="1"/>
    <s v="Novelist Plus"/>
    <x v="220"/>
    <n v="809"/>
    <n v="0"/>
    <n v="0"/>
    <n v="0"/>
    <n v="0"/>
    <n v="699"/>
    <n v="0"/>
    <n v="0"/>
    <n v="0"/>
    <m/>
    <m/>
    <m/>
    <m/>
    <m/>
    <m/>
  </r>
  <r>
    <e v="#N/A"/>
    <s v="2016-Q1"/>
    <x v="18"/>
    <x v="1"/>
    <s v="2016"/>
    <x v="6"/>
    <x v="1"/>
    <x v="1"/>
    <s v="azstatelibdev"/>
    <m/>
    <x v="0"/>
    <s v="Novelist Plus"/>
    <x v="133"/>
    <n v="90"/>
    <n v="0"/>
    <n v="0"/>
    <n v="0"/>
    <n v="0"/>
    <n v="4"/>
    <n v="0"/>
    <n v="0"/>
    <n v="0"/>
    <m/>
    <m/>
    <m/>
    <m/>
    <m/>
    <m/>
  </r>
  <r>
    <n v="1469"/>
    <s v="2016-Q1"/>
    <x v="18"/>
    <x v="1"/>
    <s v="2016"/>
    <x v="6"/>
    <x v="2"/>
    <x v="2"/>
    <s v="azccldo"/>
    <m/>
    <x v="2"/>
    <s v="Novelist Plus"/>
    <x v="87"/>
    <n v="23"/>
    <n v="0"/>
    <n v="0"/>
    <n v="0"/>
    <n v="0"/>
    <n v="27"/>
    <n v="0"/>
    <n v="0"/>
    <n v="0"/>
    <m/>
    <m/>
    <m/>
    <m/>
    <m/>
    <m/>
  </r>
  <r>
    <n v="72247"/>
    <s v="2016-Q1"/>
    <x v="18"/>
    <x v="1"/>
    <s v="2016"/>
    <x v="6"/>
    <x v="4"/>
    <x v="5"/>
    <s v="azflagstaff"/>
    <m/>
    <x v="0"/>
    <s v="Novelist Plus"/>
    <x v="180"/>
    <n v="1035"/>
    <n v="0"/>
    <n v="0"/>
    <n v="0"/>
    <n v="0"/>
    <n v="612"/>
    <n v="0"/>
    <n v="0"/>
    <n v="864"/>
    <m/>
    <m/>
    <m/>
    <m/>
    <m/>
    <m/>
  </r>
  <r>
    <n v="72"/>
    <s v="2016-Q1"/>
    <x v="18"/>
    <x v="1"/>
    <s v="2016"/>
    <x v="6"/>
    <x v="5"/>
    <x v="7"/>
    <s v="azgcldo"/>
    <m/>
    <x v="0"/>
    <s v="Novelist Plus"/>
    <x v="122"/>
    <n v="97"/>
    <n v="0"/>
    <n v="0"/>
    <n v="0"/>
    <n v="0"/>
    <n v="42"/>
    <n v="0"/>
    <n v="0"/>
    <n v="0"/>
    <m/>
    <m/>
    <m/>
    <m/>
    <m/>
    <m/>
  </r>
  <r>
    <n v="87143"/>
    <s v="2016-Q1"/>
    <x v="18"/>
    <x v="1"/>
    <s v="2016"/>
    <x v="6"/>
    <x v="7"/>
    <x v="10"/>
    <s v="azmohave"/>
    <m/>
    <x v="0"/>
    <s v="Novelist Plus"/>
    <x v="221"/>
    <n v="1503"/>
    <n v="0"/>
    <n v="0"/>
    <n v="0"/>
    <n v="0"/>
    <n v="1488"/>
    <n v="0"/>
    <n v="0"/>
    <n v="2"/>
    <m/>
    <m/>
    <m/>
    <m/>
    <m/>
    <m/>
  </r>
  <r>
    <n v="2461"/>
    <s v="2016-Q1"/>
    <x v="18"/>
    <x v="1"/>
    <s v="2016"/>
    <x v="6"/>
    <x v="8"/>
    <x v="11"/>
    <s v="azncldo"/>
    <m/>
    <x v="0"/>
    <s v="Novelist Plus"/>
    <x v="27"/>
    <n v="7"/>
    <n v="0"/>
    <n v="0"/>
    <n v="0"/>
    <n v="0"/>
    <n v="7"/>
    <n v="0"/>
    <n v="0"/>
    <n v="0"/>
    <m/>
    <m/>
    <m/>
    <m/>
    <m/>
    <m/>
  </r>
  <r>
    <n v="405419"/>
    <s v="2016-Q1"/>
    <x v="18"/>
    <x v="1"/>
    <s v="2016"/>
    <x v="6"/>
    <x v="9"/>
    <x v="12"/>
    <s v="azpcld"/>
    <m/>
    <x v="0"/>
    <s v="Novelist Plus"/>
    <x v="112"/>
    <n v="364"/>
    <n v="0"/>
    <n v="0"/>
    <n v="0"/>
    <n v="0"/>
    <n v="380"/>
    <n v="0"/>
    <n v="0"/>
    <n v="27"/>
    <m/>
    <m/>
    <m/>
    <m/>
    <m/>
    <m/>
  </r>
  <r>
    <n v="405419"/>
    <s v="2016-Q1"/>
    <x v="18"/>
    <x v="1"/>
    <s v="2016"/>
    <x v="6"/>
    <x v="9"/>
    <x v="12"/>
    <s v="azpcld"/>
    <m/>
    <x v="9"/>
    <s v="Novelist Plus"/>
    <x v="222"/>
    <n v="280896"/>
    <n v="0"/>
    <n v="0"/>
    <n v="0"/>
    <n v="0"/>
    <n v="0"/>
    <n v="0"/>
    <n v="0"/>
    <n v="0"/>
    <m/>
    <m/>
    <m/>
    <m/>
    <m/>
    <m/>
  </r>
  <r>
    <n v="405419"/>
    <s v="2016-Q1"/>
    <x v="18"/>
    <x v="1"/>
    <s v="2016"/>
    <x v="6"/>
    <x v="9"/>
    <x v="12"/>
    <s v="azpcld"/>
    <m/>
    <x v="3"/>
    <s v="Novelist Plus"/>
    <x v="223"/>
    <n v="144952"/>
    <n v="0"/>
    <n v="0"/>
    <n v="0"/>
    <n v="0"/>
    <n v="0"/>
    <n v="0"/>
    <n v="0"/>
    <n v="0"/>
    <m/>
    <m/>
    <m/>
    <m/>
    <m/>
    <m/>
  </r>
  <r>
    <n v="8901"/>
    <s v="2016-Q1"/>
    <x v="18"/>
    <x v="1"/>
    <s v="2016"/>
    <x v="6"/>
    <x v="3"/>
    <x v="13"/>
    <s v="pinal_az"/>
    <m/>
    <x v="0"/>
    <s v="Novelist Plus"/>
    <x v="4"/>
    <n v="172"/>
    <n v="0"/>
    <n v="0"/>
    <n v="0"/>
    <n v="0"/>
    <n v="145"/>
    <n v="0"/>
    <n v="0"/>
    <n v="1"/>
    <m/>
    <m/>
    <m/>
    <m/>
    <m/>
    <m/>
  </r>
  <r>
    <n v="29416"/>
    <s v="2016-Q1"/>
    <x v="18"/>
    <x v="1"/>
    <s v="2016"/>
    <x v="6"/>
    <x v="10"/>
    <x v="14"/>
    <s v="azprescott"/>
    <m/>
    <x v="0"/>
    <s v="Novelist Plus"/>
    <x v="180"/>
    <n v="192"/>
    <n v="0"/>
    <n v="0"/>
    <n v="0"/>
    <n v="0"/>
    <n v="299"/>
    <n v="0"/>
    <n v="0"/>
    <n v="93"/>
    <m/>
    <m/>
    <m/>
    <m/>
    <m/>
    <m/>
  </r>
  <r>
    <n v="11980"/>
    <s v="2016-Q1"/>
    <x v="18"/>
    <x v="1"/>
    <s v="2016"/>
    <x v="6"/>
    <x v="11"/>
    <x v="16"/>
    <s v="azsaffordgcl"/>
    <m/>
    <x v="0"/>
    <s v="Novelist Plus"/>
    <x v="92"/>
    <n v="33"/>
    <n v="0"/>
    <n v="0"/>
    <n v="0"/>
    <n v="0"/>
    <n v="54"/>
    <n v="0"/>
    <n v="0"/>
    <n v="0"/>
    <m/>
    <m/>
    <m/>
    <m/>
    <m/>
    <m/>
  </r>
  <r>
    <n v="9301"/>
    <s v="2016-Q1"/>
    <x v="18"/>
    <x v="1"/>
    <s v="2016"/>
    <x v="6"/>
    <x v="10"/>
    <x v="17"/>
    <s v="azyavapai"/>
    <m/>
    <x v="6"/>
    <s v="Novelist Plus"/>
    <x v="133"/>
    <n v="50"/>
    <n v="0"/>
    <n v="0"/>
    <n v="0"/>
    <n v="0"/>
    <n v="0"/>
    <n v="0"/>
    <n v="0"/>
    <n v="0"/>
    <m/>
    <m/>
    <m/>
    <m/>
    <m/>
    <m/>
  </r>
  <r>
    <n v="9301"/>
    <s v="2016-Q1"/>
    <x v="18"/>
    <x v="1"/>
    <s v="2016"/>
    <x v="6"/>
    <x v="10"/>
    <x v="17"/>
    <s v="azyavapai"/>
    <m/>
    <x v="5"/>
    <s v="Novelist Plus"/>
    <x v="224"/>
    <n v="186932"/>
    <n v="0"/>
    <n v="0"/>
    <n v="0"/>
    <n v="0"/>
    <n v="0"/>
    <n v="0"/>
    <n v="0"/>
    <n v="0"/>
    <m/>
    <m/>
    <m/>
    <m/>
    <m/>
    <m/>
  </r>
  <r>
    <e v="#N/A"/>
    <s v="2016-Q1"/>
    <x v="18"/>
    <x v="1"/>
    <s v="2016"/>
    <x v="6"/>
    <x v="12"/>
    <x v="18"/>
    <s v="azycldo"/>
    <m/>
    <x v="0"/>
    <s v="Novelist Plus"/>
    <x v="23"/>
    <n v="61"/>
    <n v="0"/>
    <n v="0"/>
    <n v="0"/>
    <n v="0"/>
    <n v="50"/>
    <n v="0"/>
    <n v="0"/>
    <n v="0"/>
    <m/>
    <m/>
    <m/>
    <m/>
    <m/>
    <m/>
  </r>
  <r>
    <e v="#N/A"/>
    <s v="2016-Q1"/>
    <x v="18"/>
    <x v="1"/>
    <s v="2016"/>
    <x v="6"/>
    <x v="12"/>
    <x v="18"/>
    <s v="azycldo"/>
    <m/>
    <x v="6"/>
    <s v="Novelist Plus"/>
    <x v="225"/>
    <n v="21920"/>
    <n v="0"/>
    <n v="0"/>
    <n v="0"/>
    <n v="0"/>
    <n v="0"/>
    <n v="0"/>
    <n v="0"/>
    <n v="0"/>
    <m/>
    <m/>
    <m/>
    <m/>
    <m/>
    <m/>
  </r>
  <r>
    <n v="11452"/>
    <s v="2016-Q1"/>
    <x v="19"/>
    <x v="1"/>
    <s v="2016"/>
    <x v="7"/>
    <x v="0"/>
    <x v="0"/>
    <s v="azapachecpl"/>
    <m/>
    <x v="0"/>
    <s v="Novelist Plus"/>
    <x v="0"/>
    <n v="22"/>
    <n v="0"/>
    <n v="0"/>
    <n v="0"/>
    <n v="0"/>
    <n v="15"/>
    <n v="0"/>
    <n v="0"/>
    <n v="0"/>
    <m/>
    <m/>
    <m/>
    <m/>
    <m/>
    <m/>
  </r>
  <r>
    <e v="#N/A"/>
    <s v="2016-Q1"/>
    <x v="19"/>
    <x v="1"/>
    <s v="2016"/>
    <x v="7"/>
    <x v="3"/>
    <x v="30"/>
    <s v="azarizonacity"/>
    <m/>
    <x v="0"/>
    <s v="Novelist Plus"/>
    <x v="2"/>
    <n v="1"/>
    <n v="0"/>
    <n v="0"/>
    <n v="0"/>
    <n v="0"/>
    <n v="1"/>
    <n v="0"/>
    <n v="0"/>
    <n v="0"/>
    <m/>
    <m/>
    <m/>
    <m/>
    <m/>
    <m/>
  </r>
  <r>
    <e v="#N/A"/>
    <s v="2016-Q1"/>
    <x v="19"/>
    <x v="1"/>
    <s v="2016"/>
    <x v="7"/>
    <x v="1"/>
    <x v="1"/>
    <s v="azstatelibdev"/>
    <m/>
    <x v="0"/>
    <s v="Novelist Plus"/>
    <x v="2"/>
    <n v="10"/>
    <n v="0"/>
    <n v="0"/>
    <n v="0"/>
    <n v="0"/>
    <n v="31"/>
    <n v="0"/>
    <n v="0"/>
    <n v="0"/>
    <m/>
    <m/>
    <m/>
    <m/>
    <m/>
    <m/>
  </r>
  <r>
    <e v="#N/A"/>
    <s v="2016-Q1"/>
    <x v="19"/>
    <x v="1"/>
    <s v="2016"/>
    <x v="7"/>
    <x v="1"/>
    <x v="1"/>
    <s v="azstatelibdev"/>
    <m/>
    <x v="1"/>
    <s v="Novelist Plus"/>
    <x v="166"/>
    <n v="722"/>
    <n v="0"/>
    <n v="0"/>
    <n v="0"/>
    <n v="0"/>
    <n v="556"/>
    <n v="0"/>
    <n v="0"/>
    <n v="0"/>
    <m/>
    <m/>
    <m/>
    <m/>
    <m/>
    <m/>
  </r>
  <r>
    <e v="#N/A"/>
    <s v="2016-Q1"/>
    <x v="19"/>
    <x v="1"/>
    <s v="2016"/>
    <x v="7"/>
    <x v="1"/>
    <x v="1"/>
    <s v="azstatelibdev"/>
    <m/>
    <x v="0"/>
    <s v="Novelist Plus"/>
    <x v="226"/>
    <n v="141"/>
    <n v="0"/>
    <n v="0"/>
    <n v="0"/>
    <n v="0"/>
    <n v="10"/>
    <n v="0"/>
    <n v="0"/>
    <n v="0"/>
    <m/>
    <m/>
    <m/>
    <m/>
    <m/>
    <m/>
  </r>
  <r>
    <n v="1469"/>
    <s v="2016-Q1"/>
    <x v="19"/>
    <x v="1"/>
    <s v="2016"/>
    <x v="7"/>
    <x v="2"/>
    <x v="2"/>
    <s v="azccldo"/>
    <m/>
    <x v="2"/>
    <s v="Novelist Plus"/>
    <x v="94"/>
    <n v="44"/>
    <n v="1"/>
    <n v="1"/>
    <n v="0"/>
    <n v="0"/>
    <n v="61"/>
    <n v="0"/>
    <n v="0"/>
    <n v="0"/>
    <m/>
    <m/>
    <m/>
    <m/>
    <m/>
    <m/>
  </r>
  <r>
    <n v="72247"/>
    <s v="2016-Q1"/>
    <x v="19"/>
    <x v="1"/>
    <s v="2016"/>
    <x v="7"/>
    <x v="4"/>
    <x v="5"/>
    <s v="azflagstaff"/>
    <m/>
    <x v="0"/>
    <s v="Novelist Plus"/>
    <x v="227"/>
    <n v="948"/>
    <n v="0"/>
    <n v="0"/>
    <n v="0"/>
    <n v="0"/>
    <n v="603"/>
    <n v="0"/>
    <n v="0"/>
    <n v="1087"/>
    <m/>
    <m/>
    <m/>
    <m/>
    <m/>
    <m/>
  </r>
  <r>
    <n v="12585"/>
    <s v="2016-Q1"/>
    <x v="19"/>
    <x v="1"/>
    <s v="2016"/>
    <x v="7"/>
    <x v="3"/>
    <x v="6"/>
    <s v="azflorence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72"/>
    <s v="2016-Q1"/>
    <x v="19"/>
    <x v="1"/>
    <s v="2016"/>
    <x v="7"/>
    <x v="5"/>
    <x v="7"/>
    <s v="azgcldo"/>
    <m/>
    <x v="0"/>
    <s v="Novelist Plus"/>
    <x v="127"/>
    <n v="116"/>
    <n v="0"/>
    <n v="0"/>
    <n v="0"/>
    <n v="0"/>
    <n v="76"/>
    <n v="0"/>
    <n v="0"/>
    <n v="0"/>
    <m/>
    <m/>
    <m/>
    <m/>
    <m/>
    <m/>
  </r>
  <r>
    <e v="#N/A"/>
    <s v="2016-Q1"/>
    <x v="19"/>
    <x v="1"/>
    <s v="2016"/>
    <x v="7"/>
    <x v="6"/>
    <x v="8"/>
    <s v="azgreenl"/>
    <m/>
    <x v="0"/>
    <s v="Novelist Plus"/>
    <x v="2"/>
    <n v="3"/>
    <n v="0"/>
    <n v="0"/>
    <n v="0"/>
    <n v="0"/>
    <n v="3"/>
    <n v="0"/>
    <n v="0"/>
    <n v="0"/>
    <m/>
    <m/>
    <m/>
    <m/>
    <m/>
    <m/>
  </r>
  <r>
    <e v="#N/A"/>
    <s v="2016-Q1"/>
    <x v="19"/>
    <x v="1"/>
    <s v="2016"/>
    <x v="7"/>
    <x v="7"/>
    <x v="36"/>
    <s v="azmeadview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33183"/>
    <s v="2016-Q1"/>
    <x v="19"/>
    <x v="1"/>
    <s v="2016"/>
    <x v="7"/>
    <x v="3"/>
    <x v="9"/>
    <s v="azmaricopacom"/>
    <m/>
    <x v="0"/>
    <s v="Novelist Plus"/>
    <x v="5"/>
    <n v="3"/>
    <n v="0"/>
    <n v="0"/>
    <n v="0"/>
    <n v="0"/>
    <n v="0"/>
    <n v="0"/>
    <n v="0"/>
    <n v="0"/>
    <m/>
    <m/>
    <m/>
    <m/>
    <m/>
    <m/>
  </r>
  <r>
    <n v="87143"/>
    <s v="2016-Q1"/>
    <x v="19"/>
    <x v="1"/>
    <s v="2016"/>
    <x v="7"/>
    <x v="7"/>
    <x v="10"/>
    <s v="azmohave"/>
    <m/>
    <x v="0"/>
    <s v="Novelist Plus"/>
    <x v="228"/>
    <n v="1472"/>
    <n v="0"/>
    <n v="0"/>
    <n v="0"/>
    <n v="0"/>
    <n v="1281"/>
    <n v="0"/>
    <n v="0"/>
    <n v="4"/>
    <m/>
    <m/>
    <m/>
    <m/>
    <m/>
    <m/>
  </r>
  <r>
    <n v="2461"/>
    <s v="2016-Q1"/>
    <x v="19"/>
    <x v="1"/>
    <s v="2016"/>
    <x v="7"/>
    <x v="8"/>
    <x v="11"/>
    <s v="azncldo"/>
    <m/>
    <x v="0"/>
    <s v="Novelist Plus"/>
    <x v="2"/>
    <n v="18"/>
    <n v="0"/>
    <n v="0"/>
    <n v="0"/>
    <n v="0"/>
    <n v="18"/>
    <n v="0"/>
    <n v="0"/>
    <n v="0"/>
    <m/>
    <m/>
    <m/>
    <m/>
    <m/>
    <m/>
  </r>
  <r>
    <n v="405419"/>
    <s v="2016-Q1"/>
    <x v="19"/>
    <x v="1"/>
    <s v="2016"/>
    <x v="7"/>
    <x v="9"/>
    <x v="12"/>
    <s v="azpcld"/>
    <m/>
    <x v="3"/>
    <s v="Novelist Plus"/>
    <x v="229"/>
    <n v="135851"/>
    <n v="0"/>
    <n v="0"/>
    <n v="0"/>
    <n v="0"/>
    <n v="0"/>
    <n v="0"/>
    <n v="0"/>
    <n v="0"/>
    <m/>
    <m/>
    <m/>
    <m/>
    <m/>
    <m/>
  </r>
  <r>
    <n v="405419"/>
    <s v="2016-Q1"/>
    <x v="19"/>
    <x v="1"/>
    <s v="2016"/>
    <x v="7"/>
    <x v="9"/>
    <x v="12"/>
    <s v="azpcld"/>
    <m/>
    <x v="9"/>
    <s v="Novelist Plus"/>
    <x v="230"/>
    <n v="257307"/>
    <n v="0"/>
    <n v="0"/>
    <n v="0"/>
    <n v="0"/>
    <n v="0"/>
    <n v="0"/>
    <n v="0"/>
    <n v="0"/>
    <m/>
    <m/>
    <m/>
    <m/>
    <m/>
    <m/>
  </r>
  <r>
    <n v="405419"/>
    <s v="2016-Q1"/>
    <x v="19"/>
    <x v="1"/>
    <s v="2016"/>
    <x v="7"/>
    <x v="9"/>
    <x v="12"/>
    <s v="azpcld"/>
    <m/>
    <x v="0"/>
    <s v="Novelist Plus"/>
    <x v="204"/>
    <n v="335"/>
    <n v="0"/>
    <n v="0"/>
    <n v="0"/>
    <n v="0"/>
    <n v="325"/>
    <n v="0"/>
    <n v="0"/>
    <n v="46"/>
    <m/>
    <m/>
    <m/>
    <m/>
    <m/>
    <m/>
  </r>
  <r>
    <n v="8901"/>
    <s v="2016-Q1"/>
    <x v="19"/>
    <x v="1"/>
    <s v="2016"/>
    <x v="7"/>
    <x v="3"/>
    <x v="13"/>
    <s v="pinal_az"/>
    <m/>
    <x v="0"/>
    <s v="Novelist Plus"/>
    <x v="50"/>
    <n v="199"/>
    <n v="0"/>
    <n v="0"/>
    <n v="0"/>
    <n v="0"/>
    <n v="176"/>
    <n v="0"/>
    <n v="0"/>
    <n v="5"/>
    <m/>
    <m/>
    <m/>
    <m/>
    <m/>
    <m/>
  </r>
  <r>
    <n v="29416"/>
    <s v="2016-Q1"/>
    <x v="19"/>
    <x v="1"/>
    <s v="2016"/>
    <x v="7"/>
    <x v="10"/>
    <x v="14"/>
    <s v="azprescott"/>
    <m/>
    <x v="0"/>
    <s v="Novelist Plus"/>
    <x v="226"/>
    <n v="115"/>
    <n v="0"/>
    <n v="0"/>
    <n v="0"/>
    <n v="0"/>
    <n v="167"/>
    <n v="0"/>
    <n v="0"/>
    <n v="38"/>
    <m/>
    <m/>
    <m/>
    <m/>
    <m/>
    <m/>
  </r>
  <r>
    <n v="11980"/>
    <s v="2016-Q1"/>
    <x v="19"/>
    <x v="1"/>
    <s v="2016"/>
    <x v="7"/>
    <x v="11"/>
    <x v="16"/>
    <s v="azsaffordgcl"/>
    <m/>
    <x v="0"/>
    <s v="Novelist Plus"/>
    <x v="0"/>
    <n v="43"/>
    <n v="0"/>
    <n v="0"/>
    <n v="0"/>
    <n v="0"/>
    <n v="32"/>
    <n v="0"/>
    <n v="0"/>
    <n v="0"/>
    <m/>
    <m/>
    <m/>
    <m/>
    <m/>
    <m/>
  </r>
  <r>
    <n v="9301"/>
    <s v="2016-Q1"/>
    <x v="19"/>
    <x v="1"/>
    <s v="2016"/>
    <x v="7"/>
    <x v="10"/>
    <x v="17"/>
    <s v="azyavapai"/>
    <m/>
    <x v="5"/>
    <s v="Novelist Plus"/>
    <x v="231"/>
    <n v="179074"/>
    <n v="0"/>
    <n v="0"/>
    <n v="0"/>
    <n v="0"/>
    <n v="0"/>
    <n v="0"/>
    <n v="0"/>
    <n v="0"/>
    <m/>
    <m/>
    <m/>
    <m/>
    <m/>
    <m/>
  </r>
  <r>
    <n v="9301"/>
    <s v="2016-Q1"/>
    <x v="19"/>
    <x v="1"/>
    <s v="2016"/>
    <x v="7"/>
    <x v="10"/>
    <x v="17"/>
    <s v="azyavapai"/>
    <m/>
    <x v="6"/>
    <s v="Novelist Plus"/>
    <x v="13"/>
    <n v="21"/>
    <n v="0"/>
    <n v="0"/>
    <n v="0"/>
    <n v="0"/>
    <n v="0"/>
    <n v="0"/>
    <n v="0"/>
    <n v="0"/>
    <m/>
    <m/>
    <m/>
    <m/>
    <m/>
    <m/>
  </r>
  <r>
    <e v="#N/A"/>
    <s v="2016-Q1"/>
    <x v="19"/>
    <x v="1"/>
    <s v="2016"/>
    <x v="7"/>
    <x v="12"/>
    <x v="18"/>
    <s v="azycldo"/>
    <m/>
    <x v="6"/>
    <s v="Novelist Plus"/>
    <x v="232"/>
    <n v="21018"/>
    <n v="0"/>
    <n v="0"/>
    <n v="0"/>
    <n v="0"/>
    <n v="0"/>
    <n v="0"/>
    <n v="0"/>
    <n v="0"/>
    <m/>
    <m/>
    <m/>
    <m/>
    <m/>
    <m/>
  </r>
  <r>
    <e v="#N/A"/>
    <s v="2016-Q1"/>
    <x v="19"/>
    <x v="1"/>
    <s v="2016"/>
    <x v="7"/>
    <x v="12"/>
    <x v="18"/>
    <s v="azycldo"/>
    <m/>
    <x v="0"/>
    <s v="Novelist Plus"/>
    <x v="168"/>
    <n v="75"/>
    <n v="0"/>
    <n v="0"/>
    <n v="0"/>
    <n v="0"/>
    <n v="146"/>
    <n v="0"/>
    <n v="0"/>
    <n v="0"/>
    <m/>
    <m/>
    <m/>
    <m/>
    <m/>
    <m/>
  </r>
  <r>
    <e v="#N/A"/>
    <s v="2016-Q1"/>
    <x v="20"/>
    <x v="1"/>
    <s v="2016"/>
    <x v="8"/>
    <x v="1"/>
    <x v="1"/>
    <s v="azstatelibdev"/>
    <m/>
    <x v="1"/>
    <s v="Novelist Plus"/>
    <x v="233"/>
    <n v="697"/>
    <n v="1"/>
    <n v="1"/>
    <n v="0"/>
    <n v="0"/>
    <n v="542"/>
    <n v="0"/>
    <n v="0"/>
    <n v="0"/>
    <m/>
    <m/>
    <m/>
    <m/>
    <m/>
    <m/>
  </r>
  <r>
    <e v="#N/A"/>
    <s v="2016-Q1"/>
    <x v="20"/>
    <x v="1"/>
    <s v="2016"/>
    <x v="8"/>
    <x v="1"/>
    <x v="1"/>
    <s v="azstatelibdev"/>
    <m/>
    <x v="0"/>
    <s v="Novelist Plus"/>
    <x v="234"/>
    <n v="147"/>
    <n v="0"/>
    <n v="0"/>
    <n v="0"/>
    <n v="0"/>
    <n v="15"/>
    <n v="0"/>
    <n v="0"/>
    <n v="0"/>
    <m/>
    <m/>
    <m/>
    <m/>
    <m/>
    <m/>
  </r>
  <r>
    <n v="1469"/>
    <s v="2016-Q1"/>
    <x v="20"/>
    <x v="1"/>
    <s v="2016"/>
    <x v="8"/>
    <x v="2"/>
    <x v="2"/>
    <s v="azccldo"/>
    <m/>
    <x v="2"/>
    <s v="Novelist Plus"/>
    <x v="66"/>
    <n v="242"/>
    <n v="0"/>
    <n v="0"/>
    <n v="0"/>
    <n v="0"/>
    <n v="265"/>
    <n v="0"/>
    <n v="0"/>
    <n v="0"/>
    <m/>
    <m/>
    <m/>
    <m/>
    <m/>
    <m/>
  </r>
  <r>
    <n v="72247"/>
    <s v="2016-Q1"/>
    <x v="20"/>
    <x v="1"/>
    <s v="2016"/>
    <x v="8"/>
    <x v="4"/>
    <x v="5"/>
    <s v="azflagstaff"/>
    <m/>
    <x v="0"/>
    <s v="Novelist Plus"/>
    <x v="85"/>
    <n v="793"/>
    <n v="0"/>
    <n v="0"/>
    <n v="0"/>
    <n v="0"/>
    <n v="627"/>
    <n v="0"/>
    <n v="0"/>
    <n v="826"/>
    <m/>
    <m/>
    <m/>
    <m/>
    <m/>
    <m/>
  </r>
  <r>
    <n v="72"/>
    <s v="2016-Q1"/>
    <x v="20"/>
    <x v="1"/>
    <s v="2016"/>
    <x v="8"/>
    <x v="5"/>
    <x v="7"/>
    <s v="azgcldo"/>
    <m/>
    <x v="0"/>
    <s v="Novelist Plus"/>
    <x v="125"/>
    <n v="217"/>
    <n v="0"/>
    <n v="0"/>
    <n v="0"/>
    <n v="0"/>
    <n v="78"/>
    <n v="0"/>
    <n v="0"/>
    <n v="0"/>
    <m/>
    <m/>
    <m/>
    <m/>
    <m/>
    <m/>
  </r>
  <r>
    <e v="#N/A"/>
    <s v="2016-Q1"/>
    <x v="20"/>
    <x v="1"/>
    <s v="2016"/>
    <x v="8"/>
    <x v="7"/>
    <x v="36"/>
    <s v="azmeadview"/>
    <m/>
    <x v="0"/>
    <s v="Novelist Plus"/>
    <x v="2"/>
    <n v="3"/>
    <n v="0"/>
    <n v="0"/>
    <n v="0"/>
    <n v="0"/>
    <n v="3"/>
    <n v="0"/>
    <n v="0"/>
    <n v="0"/>
    <m/>
    <m/>
    <m/>
    <m/>
    <m/>
    <m/>
  </r>
  <r>
    <n v="33183"/>
    <s v="2016-Q1"/>
    <x v="20"/>
    <x v="1"/>
    <s v="2016"/>
    <x v="8"/>
    <x v="3"/>
    <x v="9"/>
    <s v="azmaricopacom"/>
    <m/>
    <x v="0"/>
    <s v="Novelist Plus"/>
    <x v="2"/>
    <n v="2"/>
    <n v="0"/>
    <n v="0"/>
    <n v="0"/>
    <n v="0"/>
    <n v="4"/>
    <n v="0"/>
    <n v="0"/>
    <n v="0"/>
    <m/>
    <m/>
    <m/>
    <m/>
    <m/>
    <m/>
  </r>
  <r>
    <n v="87143"/>
    <s v="2016-Q1"/>
    <x v="20"/>
    <x v="1"/>
    <s v="2016"/>
    <x v="8"/>
    <x v="7"/>
    <x v="10"/>
    <s v="azmohave"/>
    <m/>
    <x v="0"/>
    <s v="Novelist Plus"/>
    <x v="97"/>
    <n v="1076"/>
    <n v="0"/>
    <n v="0"/>
    <n v="0"/>
    <n v="0"/>
    <n v="973"/>
    <n v="0"/>
    <n v="0"/>
    <n v="2"/>
    <m/>
    <m/>
    <m/>
    <m/>
    <m/>
    <m/>
  </r>
  <r>
    <n v="2461"/>
    <s v="2016-Q1"/>
    <x v="20"/>
    <x v="1"/>
    <s v="2016"/>
    <x v="8"/>
    <x v="8"/>
    <x v="11"/>
    <s v="azncldo"/>
    <m/>
    <x v="0"/>
    <s v="Novelist Plus"/>
    <x v="13"/>
    <n v="17"/>
    <n v="0"/>
    <n v="0"/>
    <n v="0"/>
    <n v="0"/>
    <n v="5"/>
    <n v="0"/>
    <n v="0"/>
    <n v="0"/>
    <m/>
    <m/>
    <m/>
    <m/>
    <m/>
    <m/>
  </r>
  <r>
    <n v="405419"/>
    <s v="2016-Q1"/>
    <x v="20"/>
    <x v="1"/>
    <s v="2016"/>
    <x v="8"/>
    <x v="9"/>
    <x v="12"/>
    <s v="azpcld"/>
    <m/>
    <x v="0"/>
    <s v="Novelist Plus"/>
    <x v="227"/>
    <n v="237"/>
    <n v="0"/>
    <n v="0"/>
    <n v="0"/>
    <n v="0"/>
    <n v="250"/>
    <n v="0"/>
    <n v="0"/>
    <n v="16"/>
    <m/>
    <m/>
    <m/>
    <m/>
    <m/>
    <m/>
  </r>
  <r>
    <n v="405419"/>
    <s v="2016-Q1"/>
    <x v="20"/>
    <x v="1"/>
    <s v="2016"/>
    <x v="8"/>
    <x v="9"/>
    <x v="12"/>
    <s v="azpcld"/>
    <m/>
    <x v="9"/>
    <s v="Novelist Plus"/>
    <x v="235"/>
    <n v="330627"/>
    <n v="0"/>
    <n v="0"/>
    <n v="0"/>
    <n v="0"/>
    <n v="0"/>
    <n v="0"/>
    <n v="0"/>
    <n v="0"/>
    <m/>
    <m/>
    <m/>
    <m/>
    <m/>
    <m/>
  </r>
  <r>
    <n v="405419"/>
    <s v="2016-Q1"/>
    <x v="20"/>
    <x v="1"/>
    <s v="2016"/>
    <x v="8"/>
    <x v="9"/>
    <x v="12"/>
    <s v="azpcld"/>
    <m/>
    <x v="3"/>
    <s v="Novelist Plus"/>
    <x v="236"/>
    <n v="132076"/>
    <n v="0"/>
    <n v="0"/>
    <n v="0"/>
    <n v="0"/>
    <n v="0"/>
    <n v="0"/>
    <n v="0"/>
    <n v="0"/>
    <m/>
    <m/>
    <m/>
    <m/>
    <m/>
    <m/>
  </r>
  <r>
    <n v="8901"/>
    <s v="2016-Q1"/>
    <x v="20"/>
    <x v="1"/>
    <s v="2016"/>
    <x v="8"/>
    <x v="3"/>
    <x v="13"/>
    <s v="pinal_az"/>
    <m/>
    <x v="0"/>
    <s v="Novelist Plus"/>
    <x v="32"/>
    <n v="157"/>
    <n v="0"/>
    <n v="0"/>
    <n v="0"/>
    <n v="0"/>
    <n v="122"/>
    <n v="0"/>
    <n v="0"/>
    <n v="1"/>
    <m/>
    <m/>
    <m/>
    <m/>
    <m/>
    <m/>
  </r>
  <r>
    <n v="29416"/>
    <s v="2016-Q1"/>
    <x v="20"/>
    <x v="1"/>
    <s v="2016"/>
    <x v="8"/>
    <x v="10"/>
    <x v="14"/>
    <s v="azprescott"/>
    <m/>
    <x v="0"/>
    <s v="Novelist Plus"/>
    <x v="154"/>
    <n v="195"/>
    <n v="0"/>
    <n v="0"/>
    <n v="0"/>
    <n v="0"/>
    <n v="219"/>
    <n v="0"/>
    <n v="0"/>
    <n v="79"/>
    <m/>
    <m/>
    <m/>
    <m/>
    <m/>
    <m/>
  </r>
  <r>
    <n v="11980"/>
    <s v="2016-Q1"/>
    <x v="20"/>
    <x v="1"/>
    <s v="2016"/>
    <x v="8"/>
    <x v="11"/>
    <x v="16"/>
    <s v="azsaffordgcl"/>
    <m/>
    <x v="0"/>
    <s v="Novelist Plus"/>
    <x v="87"/>
    <n v="27"/>
    <n v="0"/>
    <n v="0"/>
    <n v="0"/>
    <n v="0"/>
    <n v="20"/>
    <n v="0"/>
    <n v="0"/>
    <n v="0"/>
    <m/>
    <m/>
    <m/>
    <m/>
    <m/>
    <m/>
  </r>
  <r>
    <n v="9301"/>
    <s v="2016-Q1"/>
    <x v="20"/>
    <x v="1"/>
    <s v="2016"/>
    <x v="8"/>
    <x v="10"/>
    <x v="17"/>
    <s v="azyavapai"/>
    <m/>
    <x v="5"/>
    <s v="Novelist Plus"/>
    <x v="237"/>
    <n v="188015"/>
    <n v="0"/>
    <n v="0"/>
    <n v="0"/>
    <n v="0"/>
    <n v="0"/>
    <n v="0"/>
    <n v="0"/>
    <n v="0"/>
    <m/>
    <m/>
    <m/>
    <m/>
    <m/>
    <m/>
  </r>
  <r>
    <e v="#N/A"/>
    <s v="2016-Q1"/>
    <x v="20"/>
    <x v="1"/>
    <s v="2016"/>
    <x v="8"/>
    <x v="12"/>
    <x v="18"/>
    <s v="azycldo"/>
    <m/>
    <x v="0"/>
    <s v="Novelist Plus"/>
    <x v="35"/>
    <n v="109"/>
    <n v="0"/>
    <n v="0"/>
    <n v="0"/>
    <n v="0"/>
    <n v="200"/>
    <n v="0"/>
    <n v="0"/>
    <n v="0"/>
    <m/>
    <m/>
    <m/>
    <m/>
    <m/>
    <m/>
  </r>
  <r>
    <e v="#N/A"/>
    <s v="2016-Q1"/>
    <x v="20"/>
    <x v="1"/>
    <s v="2016"/>
    <x v="8"/>
    <x v="12"/>
    <x v="18"/>
    <s v="azycldo"/>
    <m/>
    <x v="6"/>
    <s v="Novelist Plus"/>
    <x v="238"/>
    <n v="20080"/>
    <n v="0"/>
    <n v="0"/>
    <n v="0"/>
    <n v="0"/>
    <n v="0"/>
    <n v="0"/>
    <n v="0"/>
    <n v="0"/>
    <m/>
    <m/>
    <m/>
    <m/>
    <m/>
    <m/>
  </r>
  <r>
    <n v="11452"/>
    <s v="2016-Q2"/>
    <x v="21"/>
    <x v="1"/>
    <s v="2016"/>
    <x v="9"/>
    <x v="0"/>
    <x v="0"/>
    <s v="azapachecpl"/>
    <m/>
    <x v="0"/>
    <s v="Novelist Plus"/>
    <x v="0"/>
    <n v="11"/>
    <n v="0"/>
    <n v="0"/>
    <n v="0"/>
    <n v="0"/>
    <n v="7"/>
    <n v="0"/>
    <n v="0"/>
    <n v="0"/>
    <m/>
    <m/>
    <m/>
    <m/>
    <m/>
    <m/>
  </r>
  <r>
    <e v="#N/A"/>
    <s v="2016-Q2"/>
    <x v="21"/>
    <x v="1"/>
    <s v="2016"/>
    <x v="9"/>
    <x v="1"/>
    <x v="1"/>
    <s v="azstatelibdev"/>
    <m/>
    <x v="1"/>
    <s v="Novelist Plus"/>
    <x v="73"/>
    <n v="752"/>
    <n v="0"/>
    <n v="0"/>
    <n v="0"/>
    <n v="0"/>
    <n v="792"/>
    <n v="0"/>
    <n v="0"/>
    <n v="0"/>
    <m/>
    <m/>
    <m/>
    <m/>
    <m/>
    <m/>
  </r>
  <r>
    <e v="#N/A"/>
    <s v="2016-Q2"/>
    <x v="21"/>
    <x v="1"/>
    <s v="2016"/>
    <x v="9"/>
    <x v="1"/>
    <x v="1"/>
    <s v="azstatelibdev"/>
    <m/>
    <x v="0"/>
    <s v="Novelist Plus"/>
    <x v="42"/>
    <n v="106"/>
    <n v="0"/>
    <n v="0"/>
    <n v="0"/>
    <n v="0"/>
    <n v="0"/>
    <n v="0"/>
    <n v="0"/>
    <n v="0"/>
    <m/>
    <m/>
    <m/>
    <m/>
    <m/>
    <m/>
  </r>
  <r>
    <n v="1469"/>
    <s v="2016-Q2"/>
    <x v="21"/>
    <x v="1"/>
    <s v="2016"/>
    <x v="9"/>
    <x v="2"/>
    <x v="2"/>
    <s v="azccldo"/>
    <m/>
    <x v="2"/>
    <s v="Novelist Plus"/>
    <x v="137"/>
    <n v="99"/>
    <n v="0"/>
    <n v="0"/>
    <n v="0"/>
    <n v="0"/>
    <n v="92"/>
    <n v="0"/>
    <n v="0"/>
    <n v="0"/>
    <m/>
    <m/>
    <m/>
    <m/>
    <m/>
    <m/>
  </r>
  <r>
    <n v="72247"/>
    <s v="2016-Q2"/>
    <x v="21"/>
    <x v="1"/>
    <s v="2016"/>
    <x v="9"/>
    <x v="4"/>
    <x v="5"/>
    <s v="azflagstaff"/>
    <m/>
    <x v="0"/>
    <s v="Novelist Plus"/>
    <x v="41"/>
    <n v="724"/>
    <n v="0"/>
    <n v="0"/>
    <n v="0"/>
    <n v="0"/>
    <n v="621"/>
    <n v="0"/>
    <n v="0"/>
    <n v="887"/>
    <m/>
    <m/>
    <m/>
    <m/>
    <m/>
    <m/>
  </r>
  <r>
    <n v="72"/>
    <s v="2016-Q2"/>
    <x v="21"/>
    <x v="1"/>
    <s v="2016"/>
    <x v="9"/>
    <x v="5"/>
    <x v="7"/>
    <s v="azgcldo"/>
    <m/>
    <x v="0"/>
    <s v="Novelist Plus"/>
    <x v="130"/>
    <n v="130"/>
    <n v="0"/>
    <n v="0"/>
    <n v="0"/>
    <n v="0"/>
    <n v="43"/>
    <n v="0"/>
    <n v="0"/>
    <n v="0"/>
    <m/>
    <m/>
    <m/>
    <m/>
    <m/>
    <m/>
  </r>
  <r>
    <n v="87143"/>
    <s v="2016-Q2"/>
    <x v="21"/>
    <x v="1"/>
    <s v="2016"/>
    <x v="9"/>
    <x v="7"/>
    <x v="10"/>
    <s v="azmohave"/>
    <m/>
    <x v="0"/>
    <s v="Novelist Plus"/>
    <x v="97"/>
    <n v="938"/>
    <n v="0"/>
    <n v="0"/>
    <n v="0"/>
    <n v="0"/>
    <n v="880"/>
    <n v="0"/>
    <n v="0"/>
    <n v="0"/>
    <m/>
    <m/>
    <m/>
    <m/>
    <m/>
    <m/>
  </r>
  <r>
    <n v="2461"/>
    <s v="2016-Q2"/>
    <x v="21"/>
    <x v="1"/>
    <s v="2016"/>
    <x v="9"/>
    <x v="8"/>
    <x v="11"/>
    <s v="azncldo"/>
    <m/>
    <x v="0"/>
    <s v="Novelist Plus"/>
    <x v="5"/>
    <n v="13"/>
    <n v="0"/>
    <n v="0"/>
    <n v="0"/>
    <n v="0"/>
    <n v="14"/>
    <n v="0"/>
    <n v="0"/>
    <n v="0"/>
    <m/>
    <m/>
    <m/>
    <m/>
    <m/>
    <m/>
  </r>
  <r>
    <n v="405419"/>
    <s v="2016-Q2"/>
    <x v="21"/>
    <x v="1"/>
    <s v="2016"/>
    <x v="9"/>
    <x v="9"/>
    <x v="12"/>
    <s v="azpcld"/>
    <m/>
    <x v="3"/>
    <s v="Novelist Plus"/>
    <x v="239"/>
    <n v="127884"/>
    <n v="0"/>
    <n v="0"/>
    <n v="0"/>
    <n v="0"/>
    <n v="0"/>
    <n v="0"/>
    <n v="0"/>
    <n v="0"/>
    <m/>
    <m/>
    <m/>
    <m/>
    <m/>
    <m/>
  </r>
  <r>
    <n v="405419"/>
    <s v="2016-Q2"/>
    <x v="21"/>
    <x v="1"/>
    <s v="2016"/>
    <x v="9"/>
    <x v="9"/>
    <x v="12"/>
    <s v="azpcld"/>
    <m/>
    <x v="9"/>
    <s v="Novelist Plus"/>
    <x v="240"/>
    <n v="350582"/>
    <n v="0"/>
    <n v="0"/>
    <n v="0"/>
    <n v="0"/>
    <n v="0"/>
    <n v="0"/>
    <n v="0"/>
    <n v="0"/>
    <m/>
    <m/>
    <m/>
    <m/>
    <m/>
    <m/>
  </r>
  <r>
    <n v="405419"/>
    <s v="2016-Q2"/>
    <x v="21"/>
    <x v="1"/>
    <s v="2016"/>
    <x v="9"/>
    <x v="9"/>
    <x v="12"/>
    <s v="azpcld"/>
    <m/>
    <x v="0"/>
    <s v="Novelist Plus"/>
    <x v="68"/>
    <n v="304"/>
    <n v="0"/>
    <n v="0"/>
    <n v="0"/>
    <n v="0"/>
    <n v="224"/>
    <n v="0"/>
    <n v="0"/>
    <n v="52"/>
    <m/>
    <m/>
    <m/>
    <m/>
    <m/>
    <m/>
  </r>
  <r>
    <n v="8901"/>
    <s v="2016-Q2"/>
    <x v="21"/>
    <x v="1"/>
    <s v="2016"/>
    <x v="9"/>
    <x v="3"/>
    <x v="13"/>
    <s v="pinal_az"/>
    <m/>
    <x v="0"/>
    <s v="Novelist Plus"/>
    <x v="138"/>
    <n v="236"/>
    <n v="0"/>
    <n v="0"/>
    <n v="0"/>
    <n v="0"/>
    <n v="162"/>
    <n v="0"/>
    <n v="0"/>
    <n v="3"/>
    <m/>
    <m/>
    <m/>
    <m/>
    <m/>
    <m/>
  </r>
  <r>
    <n v="29416"/>
    <s v="2016-Q2"/>
    <x v="21"/>
    <x v="1"/>
    <s v="2016"/>
    <x v="9"/>
    <x v="10"/>
    <x v="14"/>
    <s v="azprescott"/>
    <m/>
    <x v="0"/>
    <s v="Novelist Plus"/>
    <x v="89"/>
    <n v="134"/>
    <n v="0"/>
    <n v="0"/>
    <n v="0"/>
    <n v="0"/>
    <n v="174"/>
    <n v="0"/>
    <n v="0"/>
    <n v="73"/>
    <m/>
    <m/>
    <m/>
    <m/>
    <m/>
    <m/>
  </r>
  <r>
    <n v="11980"/>
    <s v="2016-Q2"/>
    <x v="21"/>
    <x v="1"/>
    <s v="2016"/>
    <x v="9"/>
    <x v="11"/>
    <x v="16"/>
    <s v="azsaffordgcl"/>
    <m/>
    <x v="0"/>
    <s v="Novelist Plus"/>
    <x v="22"/>
    <n v="38"/>
    <n v="0"/>
    <n v="0"/>
    <n v="0"/>
    <n v="0"/>
    <n v="27"/>
    <n v="0"/>
    <n v="0"/>
    <n v="0"/>
    <m/>
    <m/>
    <m/>
    <m/>
    <m/>
    <m/>
  </r>
  <r>
    <n v="9301"/>
    <s v="2016-Q2"/>
    <x v="21"/>
    <x v="1"/>
    <s v="2016"/>
    <x v="9"/>
    <x v="10"/>
    <x v="17"/>
    <s v="azyavapai"/>
    <m/>
    <x v="5"/>
    <s v="Novelist Plus"/>
    <x v="241"/>
    <n v="172935"/>
    <n v="0"/>
    <n v="0"/>
    <n v="0"/>
    <n v="0"/>
    <n v="0"/>
    <n v="0"/>
    <n v="0"/>
    <n v="0"/>
    <m/>
    <m/>
    <m/>
    <m/>
    <m/>
    <m/>
  </r>
  <r>
    <e v="#N/A"/>
    <s v="2016-Q2"/>
    <x v="21"/>
    <x v="1"/>
    <s v="2016"/>
    <x v="9"/>
    <x v="12"/>
    <x v="18"/>
    <s v="azycldo"/>
    <m/>
    <x v="6"/>
    <s v="Novelist Plus"/>
    <x v="242"/>
    <n v="16972"/>
    <n v="0"/>
    <n v="0"/>
    <n v="0"/>
    <n v="0"/>
    <n v="0"/>
    <n v="0"/>
    <n v="0"/>
    <n v="0"/>
    <m/>
    <m/>
    <m/>
    <m/>
    <m/>
    <m/>
  </r>
  <r>
    <e v="#N/A"/>
    <s v="2016-Q2"/>
    <x v="21"/>
    <x v="1"/>
    <s v="2016"/>
    <x v="9"/>
    <x v="12"/>
    <x v="18"/>
    <s v="azycldo"/>
    <m/>
    <x v="0"/>
    <s v="Novelist Plus"/>
    <x v="127"/>
    <n v="68"/>
    <n v="0"/>
    <n v="0"/>
    <n v="0"/>
    <n v="0"/>
    <n v="45"/>
    <n v="0"/>
    <n v="0"/>
    <n v="0"/>
    <m/>
    <m/>
    <m/>
    <m/>
    <m/>
    <m/>
  </r>
  <r>
    <n v="11452"/>
    <s v="2016-Q2"/>
    <x v="22"/>
    <x v="1"/>
    <s v="2016"/>
    <x v="10"/>
    <x v="0"/>
    <x v="0"/>
    <s v="azapachecpl"/>
    <m/>
    <x v="0"/>
    <s v="Novelist Plus"/>
    <x v="2"/>
    <n v="1"/>
    <n v="0"/>
    <n v="0"/>
    <n v="0"/>
    <n v="0"/>
    <n v="1"/>
    <n v="0"/>
    <n v="0"/>
    <n v="0"/>
    <m/>
    <m/>
    <m/>
    <m/>
    <m/>
    <m/>
  </r>
  <r>
    <e v="#N/A"/>
    <s v="2016-Q2"/>
    <x v="22"/>
    <x v="1"/>
    <s v="2016"/>
    <x v="10"/>
    <x v="1"/>
    <x v="1"/>
    <s v="azstatelibdev"/>
    <m/>
    <x v="1"/>
    <s v="Novelist Plus"/>
    <x v="197"/>
    <n v="474"/>
    <n v="2"/>
    <n v="2"/>
    <n v="0"/>
    <n v="0"/>
    <n v="515"/>
    <n v="0"/>
    <n v="0"/>
    <n v="0"/>
    <m/>
    <m/>
    <m/>
    <m/>
    <m/>
    <m/>
  </r>
  <r>
    <e v="#N/A"/>
    <s v="2016-Q2"/>
    <x v="22"/>
    <x v="1"/>
    <s v="2016"/>
    <x v="10"/>
    <x v="1"/>
    <x v="1"/>
    <s v="azstatelibdev"/>
    <m/>
    <x v="0"/>
    <s v="Novelist Plus"/>
    <x v="128"/>
    <n v="100"/>
    <n v="0"/>
    <n v="0"/>
    <n v="0"/>
    <n v="0"/>
    <n v="6"/>
    <n v="0"/>
    <n v="0"/>
    <n v="0"/>
    <m/>
    <m/>
    <m/>
    <m/>
    <m/>
    <m/>
  </r>
  <r>
    <n v="1469"/>
    <s v="2016-Q2"/>
    <x v="22"/>
    <x v="1"/>
    <s v="2016"/>
    <x v="10"/>
    <x v="2"/>
    <x v="2"/>
    <s v="azccldo"/>
    <m/>
    <x v="2"/>
    <s v="Novelist Plus"/>
    <x v="61"/>
    <n v="222"/>
    <n v="0"/>
    <n v="0"/>
    <n v="0"/>
    <n v="0"/>
    <n v="225"/>
    <n v="0"/>
    <n v="0"/>
    <n v="0"/>
    <m/>
    <m/>
    <m/>
    <m/>
    <m/>
    <m/>
  </r>
  <r>
    <n v="72247"/>
    <s v="2016-Q2"/>
    <x v="22"/>
    <x v="1"/>
    <s v="2016"/>
    <x v="10"/>
    <x v="4"/>
    <x v="5"/>
    <s v="azflagstaff"/>
    <m/>
    <x v="0"/>
    <s v="Novelist Plus"/>
    <x v="243"/>
    <n v="352"/>
    <n v="0"/>
    <n v="0"/>
    <n v="0"/>
    <n v="0"/>
    <n v="326"/>
    <n v="0"/>
    <n v="0"/>
    <n v="276"/>
    <m/>
    <m/>
    <m/>
    <m/>
    <m/>
    <m/>
  </r>
  <r>
    <n v="72"/>
    <s v="2016-Q2"/>
    <x v="22"/>
    <x v="1"/>
    <s v="2016"/>
    <x v="10"/>
    <x v="5"/>
    <x v="7"/>
    <s v="azgcldo"/>
    <m/>
    <x v="0"/>
    <s v="Novelist Plus"/>
    <x v="152"/>
    <n v="217"/>
    <n v="0"/>
    <n v="0"/>
    <n v="0"/>
    <n v="0"/>
    <n v="112"/>
    <n v="0"/>
    <n v="0"/>
    <n v="0"/>
    <m/>
    <m/>
    <m/>
    <m/>
    <m/>
    <m/>
  </r>
  <r>
    <e v="#N/A"/>
    <s v="2016-Q2"/>
    <x v="22"/>
    <x v="1"/>
    <s v="2016"/>
    <x v="10"/>
    <x v="7"/>
    <x v="36"/>
    <s v="azmeadview"/>
    <m/>
    <x v="0"/>
    <s v="Novelist Plus"/>
    <x v="5"/>
    <n v="6"/>
    <n v="0"/>
    <n v="0"/>
    <n v="0"/>
    <n v="0"/>
    <n v="6"/>
    <n v="0"/>
    <n v="0"/>
    <n v="0"/>
    <m/>
    <m/>
    <m/>
    <m/>
    <m/>
    <m/>
  </r>
  <r>
    <n v="33183"/>
    <s v="2016-Q2"/>
    <x v="22"/>
    <x v="1"/>
    <s v="2016"/>
    <x v="10"/>
    <x v="3"/>
    <x v="9"/>
    <s v="azmaricopacom"/>
    <m/>
    <x v="0"/>
    <s v="Novelist Plus"/>
    <x v="2"/>
    <n v="1"/>
    <n v="0"/>
    <n v="0"/>
    <n v="0"/>
    <n v="0"/>
    <n v="1"/>
    <n v="0"/>
    <n v="0"/>
    <n v="0"/>
    <m/>
    <m/>
    <m/>
    <m/>
    <m/>
    <m/>
  </r>
  <r>
    <n v="87143"/>
    <s v="2016-Q2"/>
    <x v="22"/>
    <x v="1"/>
    <s v="2016"/>
    <x v="10"/>
    <x v="7"/>
    <x v="10"/>
    <s v="azmohave"/>
    <m/>
    <x v="0"/>
    <s v="Novelist Plus"/>
    <x v="227"/>
    <n v="664"/>
    <n v="0"/>
    <n v="0"/>
    <n v="0"/>
    <n v="0"/>
    <n v="571"/>
    <n v="0"/>
    <n v="0"/>
    <n v="1"/>
    <m/>
    <m/>
    <m/>
    <m/>
    <m/>
    <m/>
  </r>
  <r>
    <n v="2461"/>
    <s v="2016-Q2"/>
    <x v="22"/>
    <x v="1"/>
    <s v="2016"/>
    <x v="10"/>
    <x v="8"/>
    <x v="11"/>
    <s v="azncldo"/>
    <m/>
    <x v="0"/>
    <s v="Novelist Plus"/>
    <x v="27"/>
    <n v="9"/>
    <n v="0"/>
    <n v="0"/>
    <n v="0"/>
    <n v="0"/>
    <n v="11"/>
    <n v="0"/>
    <n v="0"/>
    <n v="0"/>
    <m/>
    <m/>
    <m/>
    <m/>
    <m/>
    <m/>
  </r>
  <r>
    <n v="405419"/>
    <s v="2016-Q2"/>
    <x v="22"/>
    <x v="1"/>
    <s v="2016"/>
    <x v="10"/>
    <x v="9"/>
    <x v="12"/>
    <s v="azpcld"/>
    <m/>
    <x v="0"/>
    <s v="Novelist Plus"/>
    <x v="131"/>
    <n v="407"/>
    <n v="1"/>
    <n v="1"/>
    <n v="0"/>
    <n v="0"/>
    <n v="425"/>
    <n v="0"/>
    <n v="0"/>
    <n v="32"/>
    <m/>
    <m/>
    <m/>
    <m/>
    <m/>
    <m/>
  </r>
  <r>
    <n v="405419"/>
    <s v="2016-Q2"/>
    <x v="22"/>
    <x v="1"/>
    <s v="2016"/>
    <x v="10"/>
    <x v="9"/>
    <x v="12"/>
    <s v="azpcld"/>
    <m/>
    <x v="9"/>
    <s v="Novelist Plus"/>
    <x v="244"/>
    <n v="369206"/>
    <n v="0"/>
    <n v="0"/>
    <n v="0"/>
    <n v="0"/>
    <n v="0"/>
    <n v="0"/>
    <n v="0"/>
    <n v="0"/>
    <m/>
    <m/>
    <m/>
    <m/>
    <m/>
    <m/>
  </r>
  <r>
    <n v="405419"/>
    <s v="2016-Q2"/>
    <x v="22"/>
    <x v="1"/>
    <s v="2016"/>
    <x v="10"/>
    <x v="9"/>
    <x v="12"/>
    <s v="azpcld"/>
    <m/>
    <x v="3"/>
    <s v="Novelist Plus"/>
    <x v="245"/>
    <n v="128958"/>
    <n v="0"/>
    <n v="0"/>
    <n v="0"/>
    <n v="0"/>
    <n v="0"/>
    <n v="0"/>
    <n v="0"/>
    <n v="0"/>
    <m/>
    <m/>
    <m/>
    <m/>
    <m/>
    <m/>
  </r>
  <r>
    <n v="8901"/>
    <s v="2016-Q2"/>
    <x v="22"/>
    <x v="1"/>
    <s v="2016"/>
    <x v="10"/>
    <x v="3"/>
    <x v="13"/>
    <s v="pinal_az"/>
    <m/>
    <x v="0"/>
    <s v="Novelist Plus"/>
    <x v="139"/>
    <n v="122"/>
    <n v="0"/>
    <n v="0"/>
    <n v="0"/>
    <n v="0"/>
    <n v="112"/>
    <n v="0"/>
    <n v="0"/>
    <n v="2"/>
    <m/>
    <m/>
    <m/>
    <m/>
    <m/>
    <m/>
  </r>
  <r>
    <n v="29416"/>
    <s v="2016-Q2"/>
    <x v="22"/>
    <x v="1"/>
    <s v="2016"/>
    <x v="10"/>
    <x v="10"/>
    <x v="14"/>
    <s v="azprescott"/>
    <m/>
    <x v="0"/>
    <s v="Novelist Plus"/>
    <x v="4"/>
    <n v="157"/>
    <n v="0"/>
    <n v="0"/>
    <n v="0"/>
    <n v="0"/>
    <n v="262"/>
    <n v="0"/>
    <n v="0"/>
    <n v="13"/>
    <m/>
    <m/>
    <m/>
    <m/>
    <m/>
    <m/>
  </r>
  <r>
    <n v="11980"/>
    <s v="2016-Q2"/>
    <x v="22"/>
    <x v="1"/>
    <s v="2016"/>
    <x v="10"/>
    <x v="11"/>
    <x v="16"/>
    <s v="azsaffordgcl"/>
    <m/>
    <x v="0"/>
    <s v="Novelist Plus"/>
    <x v="130"/>
    <n v="41"/>
    <n v="0"/>
    <n v="0"/>
    <n v="0"/>
    <n v="0"/>
    <n v="27"/>
    <n v="0"/>
    <n v="0"/>
    <n v="0"/>
    <m/>
    <m/>
    <m/>
    <m/>
    <m/>
    <m/>
  </r>
  <r>
    <n v="9301"/>
    <s v="2016-Q2"/>
    <x v="22"/>
    <x v="1"/>
    <s v="2016"/>
    <x v="10"/>
    <x v="10"/>
    <x v="17"/>
    <s v="azyavapai"/>
    <m/>
    <x v="5"/>
    <s v="Novelist Plus"/>
    <x v="246"/>
    <n v="162171"/>
    <n v="0"/>
    <n v="0"/>
    <n v="0"/>
    <n v="0"/>
    <n v="0"/>
    <n v="0"/>
    <n v="0"/>
    <n v="0"/>
    <m/>
    <m/>
    <m/>
    <m/>
    <m/>
    <m/>
  </r>
  <r>
    <e v="#N/A"/>
    <s v="2016-Q2"/>
    <x v="22"/>
    <x v="1"/>
    <s v="2016"/>
    <x v="10"/>
    <x v="12"/>
    <x v="18"/>
    <s v="azycldo"/>
    <m/>
    <x v="0"/>
    <s v="Novelist Plus"/>
    <x v="168"/>
    <n v="65"/>
    <n v="0"/>
    <n v="0"/>
    <n v="0"/>
    <n v="0"/>
    <n v="62"/>
    <n v="0"/>
    <n v="0"/>
    <n v="0"/>
    <m/>
    <m/>
    <m/>
    <m/>
    <m/>
    <m/>
  </r>
  <r>
    <e v="#N/A"/>
    <s v="2016-Q2"/>
    <x v="22"/>
    <x v="1"/>
    <s v="2016"/>
    <x v="10"/>
    <x v="12"/>
    <x v="18"/>
    <s v="azycldo"/>
    <m/>
    <x v="6"/>
    <s v="Novelist Plus"/>
    <x v="247"/>
    <n v="16941"/>
    <n v="0"/>
    <n v="0"/>
    <n v="0"/>
    <n v="0"/>
    <n v="0"/>
    <n v="0"/>
    <n v="0"/>
    <n v="0"/>
    <m/>
    <m/>
    <m/>
    <m/>
    <m/>
    <m/>
  </r>
  <r>
    <n v="11452"/>
    <s v="2016-Q2"/>
    <x v="23"/>
    <x v="1"/>
    <s v="2016"/>
    <x v="11"/>
    <x v="0"/>
    <x v="0"/>
    <s v="azapachecpl"/>
    <m/>
    <x v="0"/>
    <s v="Novelist Plus"/>
    <x v="5"/>
    <n v="3"/>
    <n v="0"/>
    <n v="0"/>
    <n v="0"/>
    <n v="0"/>
    <n v="0"/>
    <n v="0"/>
    <n v="0"/>
    <n v="0"/>
    <m/>
    <m/>
    <m/>
    <m/>
    <m/>
    <m/>
  </r>
  <r>
    <n v="63208"/>
    <s v="2016-Q2"/>
    <x v="23"/>
    <x v="1"/>
    <s v="2016"/>
    <x v="11"/>
    <x v="3"/>
    <x v="29"/>
    <s v="azapachejct"/>
    <m/>
    <x v="0"/>
    <s v="Novelist Plus"/>
    <x v="2"/>
    <n v="1"/>
    <n v="0"/>
    <n v="0"/>
    <n v="0"/>
    <n v="0"/>
    <n v="0"/>
    <n v="0"/>
    <n v="0"/>
    <n v="0"/>
    <m/>
    <m/>
    <m/>
    <m/>
    <m/>
    <m/>
  </r>
  <r>
    <e v="#N/A"/>
    <s v="2016-Q2"/>
    <x v="23"/>
    <x v="1"/>
    <s v="2016"/>
    <x v="11"/>
    <x v="1"/>
    <x v="1"/>
    <s v="azstatelibdev"/>
    <m/>
    <x v="1"/>
    <s v="Novelist Plus"/>
    <x v="25"/>
    <n v="171"/>
    <n v="0"/>
    <n v="0"/>
    <n v="0"/>
    <n v="0"/>
    <n v="162"/>
    <n v="0"/>
    <n v="0"/>
    <n v="0"/>
    <m/>
    <m/>
    <m/>
    <m/>
    <m/>
    <m/>
  </r>
  <r>
    <e v="#N/A"/>
    <s v="2016-Q2"/>
    <x v="23"/>
    <x v="1"/>
    <s v="2016"/>
    <x v="11"/>
    <x v="1"/>
    <x v="1"/>
    <s v="azstatelibdev"/>
    <m/>
    <x v="0"/>
    <s v="Novelist Plus"/>
    <x v="81"/>
    <n v="68"/>
    <n v="0"/>
    <n v="0"/>
    <n v="0"/>
    <n v="0"/>
    <n v="3"/>
    <n v="0"/>
    <n v="0"/>
    <n v="0"/>
    <m/>
    <m/>
    <m/>
    <m/>
    <m/>
    <m/>
  </r>
  <r>
    <n v="1469"/>
    <s v="2016-Q2"/>
    <x v="23"/>
    <x v="1"/>
    <s v="2016"/>
    <x v="11"/>
    <x v="2"/>
    <x v="2"/>
    <s v="azccldo"/>
    <m/>
    <x v="2"/>
    <s v="Novelist Plus"/>
    <x v="123"/>
    <n v="113"/>
    <n v="0"/>
    <n v="0"/>
    <n v="0"/>
    <n v="0"/>
    <n v="131"/>
    <n v="0"/>
    <n v="0"/>
    <n v="0"/>
    <m/>
    <m/>
    <m/>
    <m/>
    <m/>
    <m/>
  </r>
  <r>
    <n v="9676"/>
    <s v="2016-Q2"/>
    <x v="23"/>
    <x v="1"/>
    <s v="2016"/>
    <x v="11"/>
    <x v="3"/>
    <x v="31"/>
    <s v="azcollidge"/>
    <m/>
    <x v="0"/>
    <s v="Novelist Plus"/>
    <x v="2"/>
    <n v="1"/>
    <n v="0"/>
    <n v="0"/>
    <n v="0"/>
    <n v="0"/>
    <n v="1"/>
    <n v="0"/>
    <n v="0"/>
    <n v="0"/>
    <m/>
    <m/>
    <m/>
    <m/>
    <m/>
    <m/>
  </r>
  <r>
    <n v="3457"/>
    <s v="2016-Q2"/>
    <x v="23"/>
    <x v="1"/>
    <s v="2016"/>
    <x v="11"/>
    <x v="3"/>
    <x v="4"/>
    <s v="azeloy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72247"/>
    <s v="2016-Q2"/>
    <x v="23"/>
    <x v="1"/>
    <s v="2016"/>
    <x v="11"/>
    <x v="4"/>
    <x v="5"/>
    <s v="azflagstaff"/>
    <m/>
    <x v="0"/>
    <s v="Novelist Plus"/>
    <x v="143"/>
    <n v="470"/>
    <n v="0"/>
    <n v="0"/>
    <n v="0"/>
    <n v="0"/>
    <n v="368"/>
    <n v="0"/>
    <n v="0"/>
    <n v="510"/>
    <m/>
    <m/>
    <m/>
    <m/>
    <m/>
    <m/>
  </r>
  <r>
    <n v="72"/>
    <s v="2016-Q2"/>
    <x v="23"/>
    <x v="1"/>
    <s v="2016"/>
    <x v="11"/>
    <x v="5"/>
    <x v="7"/>
    <s v="azgcldo"/>
    <m/>
    <x v="0"/>
    <s v="Novelist Plus"/>
    <x v="18"/>
    <n v="912"/>
    <n v="0"/>
    <n v="0"/>
    <n v="0"/>
    <n v="0"/>
    <n v="428"/>
    <n v="0"/>
    <n v="0"/>
    <n v="0"/>
    <m/>
    <m/>
    <m/>
    <m/>
    <m/>
    <m/>
  </r>
  <r>
    <n v="33183"/>
    <s v="2016-Q2"/>
    <x v="23"/>
    <x v="1"/>
    <s v="2016"/>
    <x v="11"/>
    <x v="3"/>
    <x v="9"/>
    <s v="azmaricopacom"/>
    <m/>
    <x v="0"/>
    <s v="Novelist Plus"/>
    <x v="2"/>
    <n v="1"/>
    <n v="0"/>
    <n v="0"/>
    <n v="0"/>
    <n v="0"/>
    <n v="1"/>
    <n v="0"/>
    <n v="0"/>
    <n v="0"/>
    <m/>
    <m/>
    <m/>
    <m/>
    <m/>
    <m/>
  </r>
  <r>
    <n v="87143"/>
    <s v="2016-Q2"/>
    <x v="23"/>
    <x v="1"/>
    <s v="2016"/>
    <x v="11"/>
    <x v="7"/>
    <x v="10"/>
    <s v="azmohave"/>
    <m/>
    <x v="0"/>
    <s v="Novelist Plus"/>
    <x v="68"/>
    <n v="694"/>
    <n v="1"/>
    <n v="1"/>
    <n v="0"/>
    <n v="0"/>
    <n v="584"/>
    <n v="0"/>
    <n v="0"/>
    <n v="0"/>
    <m/>
    <m/>
    <m/>
    <m/>
    <m/>
    <m/>
  </r>
  <r>
    <n v="2461"/>
    <s v="2016-Q2"/>
    <x v="23"/>
    <x v="1"/>
    <s v="2016"/>
    <x v="11"/>
    <x v="8"/>
    <x v="11"/>
    <s v="azncldo"/>
    <m/>
    <x v="0"/>
    <s v="Novelist Plus"/>
    <x v="87"/>
    <n v="18"/>
    <n v="0"/>
    <n v="0"/>
    <n v="0"/>
    <n v="0"/>
    <n v="4"/>
    <n v="0"/>
    <n v="0"/>
    <n v="0"/>
    <m/>
    <m/>
    <m/>
    <m/>
    <m/>
    <m/>
  </r>
  <r>
    <n v="405419"/>
    <s v="2016-Q2"/>
    <x v="23"/>
    <x v="1"/>
    <s v="2016"/>
    <x v="11"/>
    <x v="9"/>
    <x v="12"/>
    <s v="azpcld"/>
    <m/>
    <x v="3"/>
    <s v="Novelist Plus"/>
    <x v="248"/>
    <n v="117794"/>
    <n v="0"/>
    <n v="0"/>
    <n v="0"/>
    <n v="0"/>
    <n v="0"/>
    <n v="0"/>
    <n v="0"/>
    <n v="0"/>
    <m/>
    <m/>
    <m/>
    <m/>
    <m/>
    <m/>
  </r>
  <r>
    <n v="405419"/>
    <s v="2016-Q2"/>
    <x v="23"/>
    <x v="1"/>
    <s v="2016"/>
    <x v="11"/>
    <x v="9"/>
    <x v="12"/>
    <s v="azpcld"/>
    <m/>
    <x v="9"/>
    <s v="Novelist Plus"/>
    <x v="249"/>
    <n v="369654"/>
    <n v="0"/>
    <n v="0"/>
    <n v="0"/>
    <n v="0"/>
    <n v="0"/>
    <n v="0"/>
    <n v="0"/>
    <n v="0"/>
    <m/>
    <m/>
    <m/>
    <m/>
    <m/>
    <m/>
  </r>
  <r>
    <n v="405419"/>
    <s v="2016-Q2"/>
    <x v="23"/>
    <x v="1"/>
    <s v="2016"/>
    <x v="11"/>
    <x v="9"/>
    <x v="12"/>
    <s v="azpcld"/>
    <m/>
    <x v="0"/>
    <s v="Novelist Plus"/>
    <x v="250"/>
    <n v="363"/>
    <n v="0"/>
    <n v="0"/>
    <n v="0"/>
    <n v="0"/>
    <n v="295"/>
    <n v="0"/>
    <n v="0"/>
    <n v="38"/>
    <m/>
    <m/>
    <m/>
    <m/>
    <m/>
    <m/>
  </r>
  <r>
    <n v="8901"/>
    <s v="2016-Q2"/>
    <x v="23"/>
    <x v="1"/>
    <s v="2016"/>
    <x v="11"/>
    <x v="3"/>
    <x v="13"/>
    <s v="pinal_az"/>
    <m/>
    <x v="0"/>
    <s v="Novelist Plus"/>
    <x v="154"/>
    <n v="213"/>
    <n v="0"/>
    <n v="0"/>
    <n v="0"/>
    <n v="0"/>
    <n v="219"/>
    <n v="0"/>
    <n v="0"/>
    <n v="3"/>
    <m/>
    <m/>
    <m/>
    <m/>
    <m/>
    <m/>
  </r>
  <r>
    <n v="29416"/>
    <s v="2016-Q2"/>
    <x v="23"/>
    <x v="1"/>
    <s v="2016"/>
    <x v="11"/>
    <x v="10"/>
    <x v="14"/>
    <s v="azprescott"/>
    <m/>
    <x v="0"/>
    <s v="Novelist Plus"/>
    <x v="35"/>
    <n v="148"/>
    <n v="0"/>
    <n v="0"/>
    <n v="0"/>
    <n v="0"/>
    <n v="195"/>
    <n v="0"/>
    <n v="0"/>
    <n v="15"/>
    <m/>
    <m/>
    <m/>
    <m/>
    <m/>
    <m/>
  </r>
  <r>
    <n v="11980"/>
    <s v="2016-Q2"/>
    <x v="23"/>
    <x v="1"/>
    <s v="2016"/>
    <x v="11"/>
    <x v="11"/>
    <x v="16"/>
    <s v="azsaffordgcl"/>
    <m/>
    <x v="0"/>
    <s v="Novelist Plus"/>
    <x v="0"/>
    <n v="19"/>
    <n v="0"/>
    <n v="0"/>
    <n v="0"/>
    <n v="0"/>
    <n v="6"/>
    <n v="0"/>
    <n v="0"/>
    <n v="0"/>
    <m/>
    <m/>
    <m/>
    <m/>
    <m/>
    <m/>
  </r>
  <r>
    <n v="9301"/>
    <s v="2016-Q2"/>
    <x v="23"/>
    <x v="1"/>
    <s v="2016"/>
    <x v="11"/>
    <x v="10"/>
    <x v="17"/>
    <s v="azyavapai"/>
    <m/>
    <x v="5"/>
    <s v="Novelist Plus"/>
    <x v="251"/>
    <n v="158753"/>
    <n v="0"/>
    <n v="0"/>
    <n v="0"/>
    <n v="0"/>
    <n v="0"/>
    <n v="0"/>
    <n v="0"/>
    <n v="0"/>
    <m/>
    <m/>
    <m/>
    <m/>
    <m/>
    <m/>
  </r>
  <r>
    <n v="9301"/>
    <s v="2016-Q2"/>
    <x v="23"/>
    <x v="1"/>
    <s v="2016"/>
    <x v="11"/>
    <x v="10"/>
    <x v="17"/>
    <s v="azyavapai"/>
    <m/>
    <x v="6"/>
    <s v="Novelist Plus"/>
    <x v="2"/>
    <n v="1"/>
    <n v="0"/>
    <n v="0"/>
    <n v="0"/>
    <n v="0"/>
    <n v="0"/>
    <n v="0"/>
    <n v="0"/>
    <n v="0"/>
    <m/>
    <m/>
    <m/>
    <m/>
    <m/>
    <m/>
  </r>
  <r>
    <e v="#N/A"/>
    <s v="2016-Q2"/>
    <x v="23"/>
    <x v="1"/>
    <s v="2016"/>
    <x v="11"/>
    <x v="12"/>
    <x v="18"/>
    <s v="azycldo"/>
    <m/>
    <x v="6"/>
    <s v="Novelist Plus"/>
    <x v="252"/>
    <n v="16827"/>
    <n v="0"/>
    <n v="0"/>
    <n v="0"/>
    <n v="0"/>
    <n v="0"/>
    <n v="0"/>
    <n v="0"/>
    <n v="0"/>
    <m/>
    <m/>
    <m/>
    <m/>
    <m/>
    <m/>
  </r>
  <r>
    <e v="#N/A"/>
    <s v="2016-Q2"/>
    <x v="23"/>
    <x v="1"/>
    <s v="2016"/>
    <x v="11"/>
    <x v="12"/>
    <x v="18"/>
    <s v="azycldo"/>
    <m/>
    <x v="0"/>
    <s v="Novelist Plus"/>
    <x v="59"/>
    <n v="77"/>
    <n v="0"/>
    <n v="0"/>
    <n v="0"/>
    <n v="0"/>
    <n v="93"/>
    <n v="0"/>
    <n v="0"/>
    <n v="0"/>
    <m/>
    <m/>
    <m/>
    <m/>
    <m/>
    <m/>
  </r>
  <r>
    <n v="63208"/>
    <s v="2016-Q3"/>
    <x v="24"/>
    <x v="2"/>
    <s v="2016"/>
    <x v="0"/>
    <x v="3"/>
    <x v="29"/>
    <s v="azapachejct"/>
    <m/>
    <x v="0"/>
    <s v="Novelist Plus"/>
    <x v="2"/>
    <n v="1"/>
    <n v="0"/>
    <n v="0"/>
    <n v="0"/>
    <n v="0"/>
    <n v="0"/>
    <n v="0"/>
    <n v="0"/>
    <n v="0"/>
    <m/>
    <m/>
    <m/>
    <m/>
    <m/>
    <m/>
  </r>
  <r>
    <e v="#N/A"/>
    <s v="2016-Q3"/>
    <x v="24"/>
    <x v="2"/>
    <s v="2016"/>
    <x v="0"/>
    <x v="1"/>
    <x v="1"/>
    <s v="azstatelibdev"/>
    <m/>
    <x v="0"/>
    <s v="Novelist Plus"/>
    <x v="123"/>
    <n v="85"/>
    <n v="0"/>
    <n v="0"/>
    <n v="0"/>
    <n v="0"/>
    <n v="9"/>
    <n v="0"/>
    <n v="0"/>
    <n v="0"/>
    <m/>
    <m/>
    <m/>
    <m/>
    <m/>
    <m/>
  </r>
  <r>
    <e v="#N/A"/>
    <s v="2016-Q3"/>
    <x v="24"/>
    <x v="2"/>
    <s v="2016"/>
    <x v="0"/>
    <x v="1"/>
    <x v="1"/>
    <s v="azstatelibdev"/>
    <m/>
    <x v="1"/>
    <s v="Novelist Plus"/>
    <x v="98"/>
    <n v="293"/>
    <n v="1"/>
    <n v="1"/>
    <n v="0"/>
    <n v="0"/>
    <n v="295"/>
    <n v="0"/>
    <n v="0"/>
    <n v="0"/>
    <m/>
    <m/>
    <m/>
    <m/>
    <m/>
    <m/>
  </r>
  <r>
    <n v="1469"/>
    <s v="2016-Q3"/>
    <x v="24"/>
    <x v="2"/>
    <s v="2016"/>
    <x v="0"/>
    <x v="2"/>
    <x v="2"/>
    <s v="azccldo"/>
    <m/>
    <x v="2"/>
    <s v="Novelist Plus"/>
    <x v="168"/>
    <n v="183"/>
    <n v="0"/>
    <n v="0"/>
    <n v="0"/>
    <n v="0"/>
    <n v="178"/>
    <n v="0"/>
    <n v="0"/>
    <n v="0"/>
    <m/>
    <m/>
    <m/>
    <m/>
    <m/>
    <m/>
  </r>
  <r>
    <n v="72247"/>
    <s v="2016-Q3"/>
    <x v="24"/>
    <x v="2"/>
    <s v="2016"/>
    <x v="0"/>
    <x v="4"/>
    <x v="5"/>
    <s v="azflagstaff"/>
    <m/>
    <x v="0"/>
    <s v="Novelist Plus"/>
    <x v="67"/>
    <n v="264"/>
    <n v="0"/>
    <n v="0"/>
    <n v="0"/>
    <n v="0"/>
    <n v="161"/>
    <n v="0"/>
    <n v="0"/>
    <n v="281"/>
    <m/>
    <m/>
    <m/>
    <m/>
    <m/>
    <m/>
  </r>
  <r>
    <n v="72"/>
    <s v="2016-Q3"/>
    <x v="24"/>
    <x v="2"/>
    <s v="2016"/>
    <x v="0"/>
    <x v="5"/>
    <x v="7"/>
    <s v="azgcldo"/>
    <m/>
    <x v="0"/>
    <s v="Novelist Plus"/>
    <x v="145"/>
    <n v="691"/>
    <n v="0"/>
    <n v="0"/>
    <n v="0"/>
    <n v="0"/>
    <n v="349"/>
    <n v="0"/>
    <n v="0"/>
    <n v="0"/>
    <m/>
    <m/>
    <m/>
    <m/>
    <m/>
    <m/>
  </r>
  <r>
    <e v="#N/A"/>
    <s v="2016-Q3"/>
    <x v="24"/>
    <x v="2"/>
    <s v="2016"/>
    <x v="0"/>
    <x v="7"/>
    <x v="40"/>
    <s v="azvallevista"/>
    <m/>
    <x v="0"/>
    <s v="Novelist Plus"/>
    <x v="152"/>
    <n v="116"/>
    <n v="0"/>
    <n v="0"/>
    <n v="0"/>
    <n v="0"/>
    <n v="107"/>
    <n v="0"/>
    <n v="0"/>
    <n v="0"/>
    <m/>
    <m/>
    <m/>
    <m/>
    <m/>
    <m/>
  </r>
  <r>
    <e v="#N/A"/>
    <s v="2016-Q3"/>
    <x v="24"/>
    <x v="2"/>
    <s v="2016"/>
    <x v="0"/>
    <x v="7"/>
    <x v="36"/>
    <s v="azmeadview"/>
    <m/>
    <x v="0"/>
    <s v="Novelist Plus"/>
    <x v="5"/>
    <n v="14"/>
    <n v="0"/>
    <n v="0"/>
    <n v="0"/>
    <n v="0"/>
    <n v="5"/>
    <n v="0"/>
    <n v="0"/>
    <n v="0"/>
    <m/>
    <m/>
    <m/>
    <m/>
    <m/>
    <m/>
  </r>
  <r>
    <n v="87143"/>
    <s v="2016-Q3"/>
    <x v="24"/>
    <x v="2"/>
    <s v="2016"/>
    <x v="0"/>
    <x v="7"/>
    <x v="10"/>
    <s v="azmohave"/>
    <m/>
    <x v="0"/>
    <s v="Novelist Plus"/>
    <x v="243"/>
    <n v="417"/>
    <n v="0"/>
    <n v="0"/>
    <n v="0"/>
    <n v="0"/>
    <n v="344"/>
    <n v="0"/>
    <n v="0"/>
    <n v="0"/>
    <m/>
    <m/>
    <m/>
    <m/>
    <m/>
    <m/>
  </r>
  <r>
    <n v="2461"/>
    <s v="2016-Q3"/>
    <x v="24"/>
    <x v="2"/>
    <s v="2016"/>
    <x v="0"/>
    <x v="8"/>
    <x v="11"/>
    <s v="azncldo"/>
    <m/>
    <x v="0"/>
    <s v="Novelist Plus"/>
    <x v="92"/>
    <n v="21"/>
    <n v="0"/>
    <n v="0"/>
    <n v="0"/>
    <n v="0"/>
    <n v="5"/>
    <n v="0"/>
    <n v="0"/>
    <n v="0"/>
    <m/>
    <m/>
    <m/>
    <m/>
    <m/>
    <m/>
  </r>
  <r>
    <n v="405419"/>
    <s v="2016-Q3"/>
    <x v="24"/>
    <x v="2"/>
    <s v="2016"/>
    <x v="0"/>
    <x v="9"/>
    <x v="12"/>
    <s v="azpcld"/>
    <m/>
    <x v="9"/>
    <s v="Novelist Plus"/>
    <x v="253"/>
    <n v="393080"/>
    <n v="0"/>
    <n v="0"/>
    <n v="0"/>
    <n v="0"/>
    <n v="0"/>
    <n v="0"/>
    <n v="0"/>
    <n v="0"/>
    <m/>
    <m/>
    <m/>
    <m/>
    <m/>
    <m/>
  </r>
  <r>
    <n v="405419"/>
    <s v="2016-Q3"/>
    <x v="24"/>
    <x v="2"/>
    <s v="2016"/>
    <x v="0"/>
    <x v="9"/>
    <x v="12"/>
    <s v="azpcld"/>
    <m/>
    <x v="0"/>
    <s v="Novelist Plus"/>
    <x v="254"/>
    <n v="281"/>
    <n v="1"/>
    <n v="1"/>
    <n v="0"/>
    <n v="0"/>
    <n v="324"/>
    <n v="0"/>
    <n v="0"/>
    <n v="47"/>
    <m/>
    <m/>
    <m/>
    <m/>
    <m/>
    <m/>
  </r>
  <r>
    <n v="405419"/>
    <s v="2016-Q3"/>
    <x v="24"/>
    <x v="2"/>
    <s v="2016"/>
    <x v="0"/>
    <x v="9"/>
    <x v="12"/>
    <s v="azpcld"/>
    <m/>
    <x v="3"/>
    <s v="Novelist Plus"/>
    <x v="255"/>
    <n v="127604"/>
    <n v="0"/>
    <n v="0"/>
    <n v="0"/>
    <n v="0"/>
    <n v="0"/>
    <n v="0"/>
    <n v="0"/>
    <n v="0"/>
    <m/>
    <m/>
    <m/>
    <m/>
    <m/>
    <m/>
  </r>
  <r>
    <n v="8901"/>
    <s v="2016-Q3"/>
    <x v="24"/>
    <x v="2"/>
    <s v="2016"/>
    <x v="0"/>
    <x v="3"/>
    <x v="13"/>
    <s v="pinal_az"/>
    <m/>
    <x v="0"/>
    <s v="Novelist Plus"/>
    <x v="32"/>
    <n v="154"/>
    <n v="0"/>
    <n v="0"/>
    <n v="0"/>
    <n v="0"/>
    <n v="101"/>
    <n v="0"/>
    <n v="0"/>
    <n v="2"/>
    <m/>
    <m/>
    <m/>
    <m/>
    <m/>
    <m/>
  </r>
  <r>
    <n v="29416"/>
    <s v="2016-Q3"/>
    <x v="24"/>
    <x v="2"/>
    <s v="2016"/>
    <x v="0"/>
    <x v="10"/>
    <x v="14"/>
    <s v="azprescott"/>
    <m/>
    <x v="0"/>
    <s v="Novelist Plus"/>
    <x v="77"/>
    <n v="88"/>
    <n v="0"/>
    <n v="0"/>
    <n v="0"/>
    <n v="0"/>
    <n v="148"/>
    <n v="0"/>
    <n v="0"/>
    <n v="92"/>
    <m/>
    <m/>
    <m/>
    <m/>
    <m/>
    <m/>
  </r>
  <r>
    <n v="11980"/>
    <s v="2016-Q3"/>
    <x v="24"/>
    <x v="2"/>
    <s v="2016"/>
    <x v="0"/>
    <x v="11"/>
    <x v="16"/>
    <s v="azsaffordgcl"/>
    <m/>
    <x v="0"/>
    <s v="Novelist Plus"/>
    <x v="5"/>
    <n v="2"/>
    <n v="0"/>
    <n v="0"/>
    <n v="0"/>
    <n v="0"/>
    <n v="1"/>
    <n v="0"/>
    <n v="0"/>
    <n v="0"/>
    <m/>
    <m/>
    <m/>
    <m/>
    <m/>
    <m/>
  </r>
  <r>
    <n v="9301"/>
    <s v="2016-Q3"/>
    <x v="24"/>
    <x v="2"/>
    <s v="2016"/>
    <x v="0"/>
    <x v="10"/>
    <x v="17"/>
    <s v="azyavapai"/>
    <m/>
    <x v="5"/>
    <s v="Novelist Plus"/>
    <x v="256"/>
    <n v="166135"/>
    <n v="0"/>
    <n v="0"/>
    <n v="0"/>
    <n v="0"/>
    <n v="0"/>
    <n v="0"/>
    <n v="0"/>
    <n v="0"/>
    <m/>
    <m/>
    <m/>
    <m/>
    <m/>
    <m/>
  </r>
  <r>
    <e v="#N/A"/>
    <s v="2016-Q3"/>
    <x v="24"/>
    <x v="2"/>
    <s v="2016"/>
    <x v="0"/>
    <x v="12"/>
    <x v="18"/>
    <s v="azycldo"/>
    <m/>
    <x v="0"/>
    <s v="Novelist Plus"/>
    <x v="152"/>
    <n v="53"/>
    <n v="0"/>
    <n v="0"/>
    <n v="0"/>
    <n v="0"/>
    <n v="120"/>
    <n v="0"/>
    <n v="0"/>
    <n v="0"/>
    <m/>
    <m/>
    <m/>
    <m/>
    <m/>
    <m/>
  </r>
  <r>
    <e v="#N/A"/>
    <s v="2016-Q3"/>
    <x v="24"/>
    <x v="2"/>
    <s v="2016"/>
    <x v="0"/>
    <x v="12"/>
    <x v="18"/>
    <s v="azycldo"/>
    <m/>
    <x v="6"/>
    <s v="Novelist Plus"/>
    <x v="257"/>
    <n v="17286"/>
    <n v="0"/>
    <n v="0"/>
    <n v="0"/>
    <n v="0"/>
    <n v="0"/>
    <n v="0"/>
    <n v="0"/>
    <n v="0"/>
    <m/>
    <m/>
    <m/>
    <m/>
    <m/>
    <m/>
  </r>
  <r>
    <n v="11452"/>
    <s v="2016-Q3"/>
    <x v="25"/>
    <x v="2"/>
    <s v="2016"/>
    <x v="1"/>
    <x v="0"/>
    <x v="0"/>
    <s v="azapachecpl"/>
    <m/>
    <x v="0"/>
    <s v="Novelist Plus"/>
    <x v="5"/>
    <n v="4"/>
    <n v="0"/>
    <n v="0"/>
    <n v="0"/>
    <n v="0"/>
    <n v="1"/>
    <n v="0"/>
    <n v="0"/>
    <n v="0"/>
    <m/>
    <m/>
    <m/>
    <m/>
    <m/>
    <m/>
  </r>
  <r>
    <e v="#N/A"/>
    <s v="2016-Q3"/>
    <x v="25"/>
    <x v="2"/>
    <s v="2016"/>
    <x v="1"/>
    <x v="1"/>
    <x v="1"/>
    <s v="azstatelibdev"/>
    <m/>
    <x v="1"/>
    <s v="Novelist Plus"/>
    <x v="110"/>
    <n v="620"/>
    <n v="1"/>
    <n v="1"/>
    <n v="0"/>
    <n v="0"/>
    <n v="553"/>
    <n v="0"/>
    <n v="0"/>
    <n v="0"/>
    <m/>
    <m/>
    <m/>
    <m/>
    <m/>
    <m/>
  </r>
  <r>
    <e v="#N/A"/>
    <s v="2016-Q3"/>
    <x v="25"/>
    <x v="2"/>
    <s v="2016"/>
    <x v="1"/>
    <x v="1"/>
    <x v="1"/>
    <s v="azstatelibdev"/>
    <m/>
    <x v="0"/>
    <s v="Novelist Plus"/>
    <x v="145"/>
    <n v="351"/>
    <n v="0"/>
    <n v="0"/>
    <n v="0"/>
    <n v="0"/>
    <n v="207"/>
    <n v="0"/>
    <n v="0"/>
    <n v="0"/>
    <m/>
    <m/>
    <m/>
    <m/>
    <m/>
    <m/>
  </r>
  <r>
    <e v="#N/A"/>
    <s v="2016-Q3"/>
    <x v="25"/>
    <x v="2"/>
    <s v="2016"/>
    <x v="1"/>
    <x v="7"/>
    <x v="41"/>
    <s v="azchloride"/>
    <m/>
    <x v="0"/>
    <s v="Novelist Plus"/>
    <x v="2"/>
    <n v="1"/>
    <n v="0"/>
    <n v="0"/>
    <n v="0"/>
    <n v="0"/>
    <n v="1"/>
    <n v="0"/>
    <n v="0"/>
    <n v="0"/>
    <m/>
    <m/>
    <m/>
    <m/>
    <m/>
    <m/>
  </r>
  <r>
    <n v="1469"/>
    <s v="2016-Q3"/>
    <x v="25"/>
    <x v="2"/>
    <s v="2016"/>
    <x v="1"/>
    <x v="2"/>
    <x v="2"/>
    <s v="azccldo"/>
    <m/>
    <x v="2"/>
    <s v="Novelist Plus"/>
    <x v="127"/>
    <n v="101"/>
    <n v="0"/>
    <n v="0"/>
    <n v="0"/>
    <n v="0"/>
    <n v="84"/>
    <n v="0"/>
    <n v="0"/>
    <n v="0"/>
    <m/>
    <m/>
    <m/>
    <m/>
    <m/>
    <m/>
  </r>
  <r>
    <n v="72247"/>
    <s v="2016-Q3"/>
    <x v="25"/>
    <x v="2"/>
    <s v="2016"/>
    <x v="1"/>
    <x v="4"/>
    <x v="5"/>
    <s v="azflagstaff"/>
    <m/>
    <x v="0"/>
    <s v="Novelist Plus"/>
    <x v="258"/>
    <n v="396"/>
    <n v="0"/>
    <n v="0"/>
    <n v="0"/>
    <n v="0"/>
    <n v="279"/>
    <n v="0"/>
    <n v="0"/>
    <n v="430"/>
    <m/>
    <m/>
    <m/>
    <m/>
    <m/>
    <m/>
  </r>
  <r>
    <n v="72"/>
    <s v="2016-Q3"/>
    <x v="25"/>
    <x v="2"/>
    <s v="2016"/>
    <x v="1"/>
    <x v="5"/>
    <x v="7"/>
    <s v="azgcldo"/>
    <m/>
    <x v="0"/>
    <s v="Novelist Plus"/>
    <x v="118"/>
    <n v="303"/>
    <n v="0"/>
    <n v="0"/>
    <n v="0"/>
    <n v="0"/>
    <n v="184"/>
    <n v="0"/>
    <n v="0"/>
    <n v="0"/>
    <m/>
    <m/>
    <m/>
    <m/>
    <m/>
    <m/>
  </r>
  <r>
    <e v="#N/A"/>
    <s v="2016-Q3"/>
    <x v="25"/>
    <x v="2"/>
    <s v="2016"/>
    <x v="1"/>
    <x v="7"/>
    <x v="40"/>
    <s v="azvallevista"/>
    <m/>
    <x v="0"/>
    <s v="Novelist Plus"/>
    <x v="32"/>
    <n v="164"/>
    <n v="0"/>
    <n v="0"/>
    <n v="0"/>
    <n v="0"/>
    <n v="137"/>
    <n v="0"/>
    <n v="0"/>
    <n v="0"/>
    <m/>
    <m/>
    <m/>
    <m/>
    <m/>
    <m/>
  </r>
  <r>
    <e v="#N/A"/>
    <s v="2016-Q3"/>
    <x v="25"/>
    <x v="2"/>
    <s v="2016"/>
    <x v="1"/>
    <x v="7"/>
    <x v="36"/>
    <s v="azmeadview"/>
    <m/>
    <x v="0"/>
    <s v="Novelist Plus"/>
    <x v="0"/>
    <n v="13"/>
    <n v="0"/>
    <n v="0"/>
    <n v="0"/>
    <n v="0"/>
    <n v="6"/>
    <n v="0"/>
    <n v="0"/>
    <n v="0"/>
    <m/>
    <m/>
    <m/>
    <m/>
    <m/>
    <m/>
  </r>
  <r>
    <n v="87143"/>
    <s v="2016-Q3"/>
    <x v="25"/>
    <x v="2"/>
    <s v="2016"/>
    <x v="1"/>
    <x v="7"/>
    <x v="10"/>
    <s v="azmohave"/>
    <m/>
    <x v="0"/>
    <s v="Novelist Plus"/>
    <x v="259"/>
    <n v="976"/>
    <n v="0"/>
    <n v="0"/>
    <n v="0"/>
    <n v="0"/>
    <n v="858"/>
    <n v="0"/>
    <n v="0"/>
    <n v="0"/>
    <m/>
    <m/>
    <m/>
    <m/>
    <m/>
    <m/>
  </r>
  <r>
    <n v="2461"/>
    <s v="2016-Q3"/>
    <x v="25"/>
    <x v="2"/>
    <s v="2016"/>
    <x v="1"/>
    <x v="8"/>
    <x v="11"/>
    <s v="azncldo"/>
    <m/>
    <x v="0"/>
    <s v="Novelist Plus"/>
    <x v="0"/>
    <n v="17"/>
    <n v="0"/>
    <n v="0"/>
    <n v="0"/>
    <n v="0"/>
    <n v="13"/>
    <n v="0"/>
    <n v="0"/>
    <n v="0"/>
    <m/>
    <m/>
    <m/>
    <m/>
    <m/>
    <m/>
  </r>
  <r>
    <n v="405419"/>
    <s v="2016-Q3"/>
    <x v="25"/>
    <x v="2"/>
    <s v="2016"/>
    <x v="1"/>
    <x v="9"/>
    <x v="12"/>
    <s v="azpcld"/>
    <m/>
    <x v="9"/>
    <s v="Novelist Plus"/>
    <x v="260"/>
    <n v="419052"/>
    <n v="0"/>
    <n v="0"/>
    <n v="0"/>
    <n v="0"/>
    <n v="0"/>
    <n v="0"/>
    <n v="0"/>
    <n v="0"/>
    <m/>
    <m/>
    <m/>
    <m/>
    <m/>
    <m/>
  </r>
  <r>
    <n v="405419"/>
    <s v="2016-Q3"/>
    <x v="25"/>
    <x v="2"/>
    <s v="2016"/>
    <x v="1"/>
    <x v="9"/>
    <x v="12"/>
    <s v="azpcld"/>
    <m/>
    <x v="3"/>
    <s v="Novelist Plus"/>
    <x v="261"/>
    <n v="121564"/>
    <n v="0"/>
    <n v="0"/>
    <n v="0"/>
    <n v="0"/>
    <n v="0"/>
    <n v="0"/>
    <n v="0"/>
    <n v="0"/>
    <m/>
    <m/>
    <m/>
    <m/>
    <m/>
    <m/>
  </r>
  <r>
    <n v="405419"/>
    <s v="2016-Q3"/>
    <x v="25"/>
    <x v="2"/>
    <s v="2016"/>
    <x v="1"/>
    <x v="9"/>
    <x v="12"/>
    <s v="azpcld"/>
    <m/>
    <x v="0"/>
    <s v="Novelist Plus"/>
    <x v="37"/>
    <n v="350"/>
    <n v="1"/>
    <n v="1"/>
    <n v="0"/>
    <n v="0"/>
    <n v="564"/>
    <n v="0"/>
    <n v="0"/>
    <n v="61"/>
    <m/>
    <m/>
    <m/>
    <m/>
    <m/>
    <m/>
  </r>
  <r>
    <n v="8901"/>
    <s v="2016-Q3"/>
    <x v="25"/>
    <x v="2"/>
    <s v="2016"/>
    <x v="1"/>
    <x v="3"/>
    <x v="13"/>
    <s v="pinal_az"/>
    <m/>
    <x v="0"/>
    <s v="Novelist Plus"/>
    <x v="227"/>
    <n v="295"/>
    <n v="0"/>
    <n v="0"/>
    <n v="0"/>
    <n v="0"/>
    <n v="196"/>
    <n v="0"/>
    <n v="0"/>
    <n v="10"/>
    <m/>
    <m/>
    <m/>
    <m/>
    <m/>
    <m/>
  </r>
  <r>
    <n v="29416"/>
    <s v="2016-Q3"/>
    <x v="25"/>
    <x v="2"/>
    <s v="2016"/>
    <x v="1"/>
    <x v="10"/>
    <x v="14"/>
    <s v="azprescott"/>
    <m/>
    <x v="0"/>
    <s v="Novelist Plus"/>
    <x v="46"/>
    <n v="79"/>
    <n v="0"/>
    <n v="0"/>
    <n v="0"/>
    <n v="0"/>
    <n v="131"/>
    <n v="0"/>
    <n v="0"/>
    <n v="5"/>
    <m/>
    <m/>
    <m/>
    <m/>
    <m/>
    <m/>
  </r>
  <r>
    <n v="11980"/>
    <s v="2016-Q3"/>
    <x v="25"/>
    <x v="2"/>
    <s v="2016"/>
    <x v="1"/>
    <x v="11"/>
    <x v="16"/>
    <s v="azsaffordgcl"/>
    <m/>
    <x v="0"/>
    <s v="Novelist Plus"/>
    <x v="0"/>
    <n v="10"/>
    <n v="0"/>
    <n v="0"/>
    <n v="0"/>
    <n v="0"/>
    <n v="8"/>
    <n v="0"/>
    <n v="0"/>
    <n v="0"/>
    <m/>
    <m/>
    <m/>
    <m/>
    <m/>
    <m/>
  </r>
  <r>
    <n v="9301"/>
    <s v="2016-Q3"/>
    <x v="25"/>
    <x v="2"/>
    <s v="2016"/>
    <x v="1"/>
    <x v="10"/>
    <x v="17"/>
    <s v="azyavapai"/>
    <m/>
    <x v="5"/>
    <s v="Novelist Plus"/>
    <x v="262"/>
    <n v="182694"/>
    <n v="0"/>
    <n v="0"/>
    <n v="0"/>
    <n v="0"/>
    <n v="0"/>
    <n v="0"/>
    <n v="0"/>
    <n v="0"/>
    <m/>
    <m/>
    <m/>
    <m/>
    <m/>
    <m/>
  </r>
  <r>
    <n v="9301"/>
    <s v="2016-Q3"/>
    <x v="25"/>
    <x v="2"/>
    <s v="2016"/>
    <x v="1"/>
    <x v="10"/>
    <x v="17"/>
    <s v="azyavapai"/>
    <m/>
    <x v="6"/>
    <s v="Novelist Plus"/>
    <x v="6"/>
    <n v="6"/>
    <n v="0"/>
    <n v="0"/>
    <n v="0"/>
    <n v="0"/>
    <n v="0"/>
    <n v="0"/>
    <n v="0"/>
    <n v="0"/>
    <m/>
    <m/>
    <m/>
    <m/>
    <m/>
    <m/>
  </r>
  <r>
    <e v="#N/A"/>
    <s v="2016-Q3"/>
    <x v="25"/>
    <x v="2"/>
    <s v="2016"/>
    <x v="1"/>
    <x v="12"/>
    <x v="18"/>
    <s v="azycldo"/>
    <m/>
    <x v="0"/>
    <s v="Novelist Plus"/>
    <x v="82"/>
    <n v="87"/>
    <n v="0"/>
    <n v="0"/>
    <n v="0"/>
    <n v="0"/>
    <n v="75"/>
    <n v="0"/>
    <n v="0"/>
    <n v="0"/>
    <m/>
    <m/>
    <m/>
    <m/>
    <m/>
    <m/>
  </r>
  <r>
    <e v="#N/A"/>
    <s v="2016-Q3"/>
    <x v="25"/>
    <x v="2"/>
    <s v="2016"/>
    <x v="1"/>
    <x v="12"/>
    <x v="18"/>
    <s v="azycldo"/>
    <m/>
    <x v="6"/>
    <s v="Novelist Plus"/>
    <x v="263"/>
    <n v="18939"/>
    <n v="0"/>
    <n v="0"/>
    <n v="0"/>
    <n v="0"/>
    <n v="0"/>
    <n v="0"/>
    <n v="0"/>
    <n v="0"/>
    <m/>
    <m/>
    <m/>
    <m/>
    <m/>
    <m/>
  </r>
  <r>
    <n v="11452"/>
    <s v="2016-Q3"/>
    <x v="26"/>
    <x v="2"/>
    <s v="2016"/>
    <x v="2"/>
    <x v="0"/>
    <x v="0"/>
    <s v="azapachecpl"/>
    <m/>
    <x v="0"/>
    <s v="Novelist Plus"/>
    <x v="27"/>
    <n v="19"/>
    <n v="0"/>
    <n v="0"/>
    <n v="0"/>
    <n v="0"/>
    <n v="74"/>
    <n v="0"/>
    <n v="0"/>
    <n v="0"/>
    <m/>
    <m/>
    <m/>
    <m/>
    <m/>
    <m/>
  </r>
  <r>
    <e v="#N/A"/>
    <s v="2016-Q3"/>
    <x v="26"/>
    <x v="2"/>
    <s v="2016"/>
    <x v="2"/>
    <x v="1"/>
    <x v="1"/>
    <s v="azstatelibdev"/>
    <m/>
    <x v="0"/>
    <s v="Novelist Plus"/>
    <x v="42"/>
    <n v="142"/>
    <n v="0"/>
    <n v="0"/>
    <n v="0"/>
    <n v="0"/>
    <n v="56"/>
    <n v="0"/>
    <n v="0"/>
    <n v="0"/>
    <m/>
    <m/>
    <m/>
    <m/>
    <m/>
    <m/>
  </r>
  <r>
    <e v="#N/A"/>
    <s v="2016-Q3"/>
    <x v="26"/>
    <x v="2"/>
    <s v="2016"/>
    <x v="2"/>
    <x v="1"/>
    <x v="1"/>
    <s v="azstatelibdev"/>
    <m/>
    <x v="1"/>
    <s v="Novelist Plus"/>
    <x v="264"/>
    <n v="597"/>
    <n v="0"/>
    <n v="0"/>
    <n v="0"/>
    <n v="0"/>
    <n v="531"/>
    <n v="0"/>
    <n v="0"/>
    <n v="0"/>
    <m/>
    <m/>
    <m/>
    <m/>
    <m/>
    <m/>
  </r>
  <r>
    <n v="1469"/>
    <s v="2016-Q3"/>
    <x v="26"/>
    <x v="2"/>
    <s v="2016"/>
    <x v="2"/>
    <x v="2"/>
    <x v="2"/>
    <s v="azccldo"/>
    <m/>
    <x v="2"/>
    <s v="Novelist Plus"/>
    <x v="31"/>
    <n v="205"/>
    <n v="0"/>
    <n v="0"/>
    <n v="0"/>
    <n v="0"/>
    <n v="206"/>
    <n v="0"/>
    <n v="0"/>
    <n v="0"/>
    <m/>
    <m/>
    <m/>
    <m/>
    <m/>
    <m/>
  </r>
  <r>
    <n v="72247"/>
    <s v="2016-Q3"/>
    <x v="26"/>
    <x v="2"/>
    <s v="2016"/>
    <x v="2"/>
    <x v="4"/>
    <x v="5"/>
    <s v="azflagstaff"/>
    <m/>
    <x v="0"/>
    <s v="Novelist Plus"/>
    <x v="63"/>
    <n v="218"/>
    <n v="0"/>
    <n v="0"/>
    <n v="0"/>
    <n v="0"/>
    <n v="168"/>
    <n v="0"/>
    <n v="0"/>
    <n v="220"/>
    <m/>
    <m/>
    <m/>
    <m/>
    <m/>
    <m/>
  </r>
  <r>
    <n v="72"/>
    <s v="2016-Q3"/>
    <x v="26"/>
    <x v="2"/>
    <s v="2016"/>
    <x v="2"/>
    <x v="5"/>
    <x v="7"/>
    <s v="azgcldo"/>
    <m/>
    <x v="0"/>
    <s v="Novelist Plus"/>
    <x v="35"/>
    <n v="190"/>
    <n v="0"/>
    <n v="0"/>
    <n v="0"/>
    <n v="0"/>
    <n v="73"/>
    <n v="0"/>
    <n v="0"/>
    <n v="0"/>
    <m/>
    <m/>
    <m/>
    <m/>
    <m/>
    <m/>
  </r>
  <r>
    <e v="#N/A"/>
    <s v="2016-Q3"/>
    <x v="26"/>
    <x v="2"/>
    <s v="2016"/>
    <x v="2"/>
    <x v="7"/>
    <x v="40"/>
    <s v="azvallevista"/>
    <m/>
    <x v="0"/>
    <s v="Novelist Plus"/>
    <x v="125"/>
    <n v="114"/>
    <n v="0"/>
    <n v="0"/>
    <n v="0"/>
    <n v="0"/>
    <n v="126"/>
    <n v="0"/>
    <n v="0"/>
    <n v="0"/>
    <m/>
    <m/>
    <m/>
    <m/>
    <m/>
    <m/>
  </r>
  <r>
    <e v="#N/A"/>
    <s v="2016-Q3"/>
    <x v="26"/>
    <x v="2"/>
    <s v="2016"/>
    <x v="2"/>
    <x v="7"/>
    <x v="36"/>
    <s v="azmeadview"/>
    <m/>
    <x v="0"/>
    <s v="Novelist Plus"/>
    <x v="5"/>
    <n v="6"/>
    <n v="0"/>
    <n v="0"/>
    <n v="0"/>
    <n v="0"/>
    <n v="2"/>
    <n v="0"/>
    <n v="0"/>
    <n v="0"/>
    <m/>
    <m/>
    <m/>
    <m/>
    <m/>
    <m/>
  </r>
  <r>
    <n v="87143"/>
    <s v="2016-Q3"/>
    <x v="26"/>
    <x v="2"/>
    <s v="2016"/>
    <x v="2"/>
    <x v="7"/>
    <x v="10"/>
    <s v="azmohave"/>
    <m/>
    <x v="0"/>
    <s v="Novelist Plus"/>
    <x v="265"/>
    <n v="650"/>
    <n v="0"/>
    <n v="0"/>
    <n v="0"/>
    <n v="0"/>
    <n v="596"/>
    <n v="0"/>
    <n v="0"/>
    <n v="2"/>
    <m/>
    <m/>
    <m/>
    <m/>
    <m/>
    <m/>
  </r>
  <r>
    <n v="2461"/>
    <s v="2016-Q3"/>
    <x v="26"/>
    <x v="2"/>
    <s v="2016"/>
    <x v="2"/>
    <x v="8"/>
    <x v="11"/>
    <s v="azncldo"/>
    <m/>
    <x v="0"/>
    <s v="Novelist Plus"/>
    <x v="5"/>
    <n v="3"/>
    <n v="0"/>
    <n v="0"/>
    <n v="0"/>
    <n v="0"/>
    <n v="12"/>
    <n v="0"/>
    <n v="0"/>
    <n v="0"/>
    <m/>
    <m/>
    <m/>
    <m/>
    <m/>
    <m/>
  </r>
  <r>
    <n v="405419"/>
    <s v="2016-Q3"/>
    <x v="26"/>
    <x v="2"/>
    <s v="2016"/>
    <x v="2"/>
    <x v="9"/>
    <x v="12"/>
    <s v="azpcld"/>
    <m/>
    <x v="9"/>
    <s v="Novelist Plus"/>
    <x v="266"/>
    <n v="401600"/>
    <n v="0"/>
    <n v="0"/>
    <n v="0"/>
    <n v="0"/>
    <n v="0"/>
    <n v="0"/>
    <n v="0"/>
    <n v="0"/>
    <m/>
    <m/>
    <m/>
    <m/>
    <m/>
    <m/>
  </r>
  <r>
    <n v="405419"/>
    <s v="2016-Q3"/>
    <x v="26"/>
    <x v="2"/>
    <s v="2016"/>
    <x v="2"/>
    <x v="9"/>
    <x v="12"/>
    <s v="azpcld"/>
    <m/>
    <x v="0"/>
    <s v="Novelist Plus"/>
    <x v="120"/>
    <n v="235"/>
    <n v="0"/>
    <n v="0"/>
    <n v="0"/>
    <n v="0"/>
    <n v="382"/>
    <n v="0"/>
    <n v="0"/>
    <n v="14"/>
    <m/>
    <m/>
    <m/>
    <m/>
    <m/>
    <m/>
  </r>
  <r>
    <n v="405419"/>
    <s v="2016-Q3"/>
    <x v="26"/>
    <x v="2"/>
    <s v="2016"/>
    <x v="2"/>
    <x v="9"/>
    <x v="12"/>
    <s v="azpcld"/>
    <m/>
    <x v="3"/>
    <s v="Novelist Plus"/>
    <x v="267"/>
    <n v="112016"/>
    <n v="0"/>
    <n v="0"/>
    <n v="0"/>
    <n v="0"/>
    <n v="0"/>
    <n v="0"/>
    <n v="0"/>
    <n v="0"/>
    <m/>
    <m/>
    <m/>
    <m/>
    <m/>
    <m/>
  </r>
  <r>
    <n v="8901"/>
    <s v="2016-Q3"/>
    <x v="26"/>
    <x v="2"/>
    <s v="2016"/>
    <x v="2"/>
    <x v="3"/>
    <x v="13"/>
    <s v="pinal_az"/>
    <m/>
    <x v="0"/>
    <s v="Novelist Plus"/>
    <x v="3"/>
    <n v="200"/>
    <n v="0"/>
    <n v="0"/>
    <n v="0"/>
    <n v="0"/>
    <n v="138"/>
    <n v="0"/>
    <n v="0"/>
    <n v="6"/>
    <m/>
    <m/>
    <m/>
    <m/>
    <m/>
    <m/>
  </r>
  <r>
    <n v="29416"/>
    <s v="2016-Q3"/>
    <x v="26"/>
    <x v="2"/>
    <s v="2016"/>
    <x v="2"/>
    <x v="10"/>
    <x v="14"/>
    <s v="azprescott"/>
    <m/>
    <x v="0"/>
    <s v="Novelist Plus"/>
    <x v="135"/>
    <n v="97"/>
    <n v="0"/>
    <n v="0"/>
    <n v="0"/>
    <n v="0"/>
    <n v="92"/>
    <n v="0"/>
    <n v="0"/>
    <n v="21"/>
    <m/>
    <m/>
    <m/>
    <m/>
    <m/>
    <m/>
  </r>
  <r>
    <n v="11980"/>
    <s v="2016-Q3"/>
    <x v="26"/>
    <x v="2"/>
    <s v="2016"/>
    <x v="2"/>
    <x v="11"/>
    <x v="16"/>
    <s v="azsaffordgcl"/>
    <m/>
    <x v="0"/>
    <s v="Novelist Plus"/>
    <x v="0"/>
    <n v="17"/>
    <n v="0"/>
    <n v="0"/>
    <n v="0"/>
    <n v="0"/>
    <n v="12"/>
    <n v="0"/>
    <n v="0"/>
    <n v="0"/>
    <m/>
    <m/>
    <m/>
    <m/>
    <m/>
    <m/>
  </r>
  <r>
    <n v="9301"/>
    <s v="2016-Q3"/>
    <x v="26"/>
    <x v="2"/>
    <s v="2016"/>
    <x v="2"/>
    <x v="10"/>
    <x v="17"/>
    <s v="azyavapai"/>
    <m/>
    <x v="5"/>
    <s v="Novelist Plus"/>
    <x v="268"/>
    <n v="171765"/>
    <n v="0"/>
    <n v="0"/>
    <n v="0"/>
    <n v="0"/>
    <n v="0"/>
    <n v="0"/>
    <n v="0"/>
    <n v="0"/>
    <m/>
    <m/>
    <m/>
    <m/>
    <m/>
    <m/>
  </r>
  <r>
    <e v="#N/A"/>
    <s v="2016-Q3"/>
    <x v="26"/>
    <x v="2"/>
    <s v="2016"/>
    <x v="2"/>
    <x v="12"/>
    <x v="18"/>
    <s v="azycldo"/>
    <m/>
    <x v="0"/>
    <s v="Novelist Plus"/>
    <x v="10"/>
    <n v="76"/>
    <n v="0"/>
    <n v="0"/>
    <n v="0"/>
    <n v="0"/>
    <n v="113"/>
    <n v="0"/>
    <n v="0"/>
    <n v="0"/>
    <m/>
    <m/>
    <m/>
    <m/>
    <m/>
    <m/>
  </r>
  <r>
    <e v="#N/A"/>
    <s v="2016-Q3"/>
    <x v="26"/>
    <x v="2"/>
    <s v="2016"/>
    <x v="2"/>
    <x v="12"/>
    <x v="18"/>
    <s v="azycldo"/>
    <m/>
    <x v="6"/>
    <s v="Novelist Plus"/>
    <x v="269"/>
    <n v="17036"/>
    <n v="0"/>
    <n v="0"/>
    <n v="0"/>
    <n v="0"/>
    <n v="0"/>
    <n v="0"/>
    <n v="0"/>
    <n v="0"/>
    <m/>
    <m/>
    <m/>
    <m/>
    <m/>
    <m/>
  </r>
  <r>
    <n v="11452"/>
    <s v="2016-Q4"/>
    <x v="27"/>
    <x v="2"/>
    <s v="2016"/>
    <x v="3"/>
    <x v="0"/>
    <x v="0"/>
    <s v="azapachecpl"/>
    <m/>
    <x v="0"/>
    <s v="Novelist Plus"/>
    <x v="5"/>
    <n v="10"/>
    <n v="0"/>
    <n v="0"/>
    <n v="0"/>
    <n v="0"/>
    <n v="4"/>
    <n v="0"/>
    <n v="0"/>
    <n v="0"/>
    <m/>
    <m/>
    <m/>
    <m/>
    <m/>
    <m/>
  </r>
  <r>
    <e v="#N/A"/>
    <s v="2016-Q4"/>
    <x v="27"/>
    <x v="2"/>
    <s v="2016"/>
    <x v="3"/>
    <x v="1"/>
    <x v="1"/>
    <s v="azstatelibdev"/>
    <m/>
    <x v="1"/>
    <s v="Novelist Plus"/>
    <x v="270"/>
    <n v="542"/>
    <n v="1"/>
    <n v="1"/>
    <n v="0"/>
    <n v="0"/>
    <n v="624"/>
    <n v="0"/>
    <n v="0"/>
    <n v="0"/>
    <m/>
    <m/>
    <m/>
    <m/>
    <m/>
    <m/>
  </r>
  <r>
    <e v="#N/A"/>
    <s v="2016-Q4"/>
    <x v="27"/>
    <x v="2"/>
    <s v="2016"/>
    <x v="3"/>
    <x v="1"/>
    <x v="1"/>
    <s v="azstatelibdev"/>
    <m/>
    <x v="0"/>
    <s v="Novelist Plus"/>
    <x v="41"/>
    <n v="166"/>
    <n v="0"/>
    <n v="0"/>
    <n v="0"/>
    <n v="0"/>
    <n v="89"/>
    <n v="0"/>
    <n v="0"/>
    <n v="0"/>
    <m/>
    <m/>
    <m/>
    <m/>
    <m/>
    <m/>
  </r>
  <r>
    <e v="#N/A"/>
    <s v="2016-Q4"/>
    <x v="27"/>
    <x v="2"/>
    <s v="2016"/>
    <x v="3"/>
    <x v="7"/>
    <x v="42"/>
    <s v="azbullhead"/>
    <m/>
    <x v="0"/>
    <s v="Novelist Plus"/>
    <x v="2"/>
    <n v="1"/>
    <n v="0"/>
    <n v="0"/>
    <n v="0"/>
    <n v="0"/>
    <n v="2"/>
    <n v="0"/>
    <n v="0"/>
    <n v="0"/>
    <m/>
    <m/>
    <m/>
    <m/>
    <m/>
    <m/>
  </r>
  <r>
    <n v="1469"/>
    <s v="2016-Q4"/>
    <x v="27"/>
    <x v="2"/>
    <s v="2016"/>
    <x v="3"/>
    <x v="2"/>
    <x v="2"/>
    <s v="azccldo"/>
    <m/>
    <x v="2"/>
    <s v="Novelist Plus"/>
    <x v="78"/>
    <n v="317"/>
    <n v="0"/>
    <n v="0"/>
    <n v="0"/>
    <n v="0"/>
    <n v="209"/>
    <n v="0"/>
    <n v="0"/>
    <n v="0"/>
    <m/>
    <m/>
    <m/>
    <m/>
    <m/>
    <m/>
  </r>
  <r>
    <n v="72247"/>
    <s v="2016-Q4"/>
    <x v="27"/>
    <x v="2"/>
    <s v="2016"/>
    <x v="3"/>
    <x v="4"/>
    <x v="5"/>
    <s v="azflagstaff"/>
    <m/>
    <x v="0"/>
    <s v="Novelist Plus"/>
    <x v="63"/>
    <n v="265"/>
    <n v="0"/>
    <n v="0"/>
    <n v="0"/>
    <n v="0"/>
    <n v="204"/>
    <n v="0"/>
    <n v="0"/>
    <n v="283"/>
    <m/>
    <m/>
    <m/>
    <m/>
    <m/>
    <m/>
  </r>
  <r>
    <n v="72"/>
    <s v="2016-Q4"/>
    <x v="27"/>
    <x v="2"/>
    <s v="2016"/>
    <x v="3"/>
    <x v="5"/>
    <x v="7"/>
    <s v="azgcldo"/>
    <m/>
    <x v="0"/>
    <s v="Novelist Plus"/>
    <x v="44"/>
    <n v="163"/>
    <n v="0"/>
    <n v="0"/>
    <n v="0"/>
    <n v="0"/>
    <n v="69"/>
    <n v="0"/>
    <n v="0"/>
    <n v="0"/>
    <m/>
    <m/>
    <m/>
    <m/>
    <m/>
    <m/>
  </r>
  <r>
    <e v="#N/A"/>
    <s v="2016-Q4"/>
    <x v="27"/>
    <x v="2"/>
    <s v="2016"/>
    <x v="3"/>
    <x v="7"/>
    <x v="40"/>
    <s v="azvallevista"/>
    <m/>
    <x v="0"/>
    <s v="Novelist Plus"/>
    <x v="18"/>
    <n v="189"/>
    <n v="0"/>
    <n v="0"/>
    <n v="0"/>
    <n v="0"/>
    <n v="180"/>
    <n v="0"/>
    <n v="0"/>
    <n v="0"/>
    <m/>
    <m/>
    <m/>
    <m/>
    <m/>
    <m/>
  </r>
  <r>
    <e v="#N/A"/>
    <s v="2016-Q4"/>
    <x v="27"/>
    <x v="2"/>
    <s v="2016"/>
    <x v="3"/>
    <x v="7"/>
    <x v="36"/>
    <s v="azmeadview"/>
    <m/>
    <x v="0"/>
    <s v="Novelist Plus"/>
    <x v="12"/>
    <n v="6"/>
    <n v="0"/>
    <n v="0"/>
    <n v="0"/>
    <n v="0"/>
    <n v="12"/>
    <n v="0"/>
    <n v="0"/>
    <n v="0"/>
    <m/>
    <m/>
    <m/>
    <m/>
    <m/>
    <m/>
  </r>
  <r>
    <n v="87143"/>
    <s v="2016-Q4"/>
    <x v="27"/>
    <x v="2"/>
    <s v="2016"/>
    <x v="3"/>
    <x v="7"/>
    <x v="10"/>
    <s v="azmohave"/>
    <m/>
    <x v="0"/>
    <s v="Novelist Plus"/>
    <x v="265"/>
    <n v="937"/>
    <n v="0"/>
    <n v="0"/>
    <n v="0"/>
    <n v="0"/>
    <n v="802"/>
    <n v="0"/>
    <n v="0"/>
    <n v="0"/>
    <m/>
    <m/>
    <m/>
    <m/>
    <m/>
    <m/>
  </r>
  <r>
    <n v="2461"/>
    <s v="2016-Q4"/>
    <x v="27"/>
    <x v="2"/>
    <s v="2016"/>
    <x v="3"/>
    <x v="8"/>
    <x v="11"/>
    <s v="azncldo"/>
    <m/>
    <x v="0"/>
    <s v="Novelist Plus"/>
    <x v="5"/>
    <n v="3"/>
    <n v="0"/>
    <n v="0"/>
    <n v="0"/>
    <n v="0"/>
    <n v="1"/>
    <n v="0"/>
    <n v="0"/>
    <n v="0"/>
    <m/>
    <m/>
    <m/>
    <m/>
    <m/>
    <m/>
  </r>
  <r>
    <n v="405419"/>
    <s v="2016-Q4"/>
    <x v="27"/>
    <x v="2"/>
    <s v="2016"/>
    <x v="3"/>
    <x v="9"/>
    <x v="12"/>
    <s v="azpcld"/>
    <m/>
    <x v="9"/>
    <s v="Novelist Plus"/>
    <x v="271"/>
    <n v="395316"/>
    <n v="0"/>
    <n v="0"/>
    <n v="0"/>
    <n v="0"/>
    <n v="0"/>
    <n v="0"/>
    <n v="0"/>
    <n v="0"/>
    <m/>
    <m/>
    <m/>
    <m/>
    <m/>
    <m/>
  </r>
  <r>
    <n v="405419"/>
    <s v="2016-Q4"/>
    <x v="27"/>
    <x v="2"/>
    <s v="2016"/>
    <x v="3"/>
    <x v="9"/>
    <x v="12"/>
    <s v="azpcld"/>
    <m/>
    <x v="3"/>
    <s v="Novelist Plus"/>
    <x v="272"/>
    <n v="111066"/>
    <n v="0"/>
    <n v="0"/>
    <n v="0"/>
    <n v="0"/>
    <n v="0"/>
    <n v="0"/>
    <n v="0"/>
    <n v="0"/>
    <m/>
    <m/>
    <m/>
    <m/>
    <m/>
    <m/>
  </r>
  <r>
    <n v="405419"/>
    <s v="2016-Q4"/>
    <x v="27"/>
    <x v="2"/>
    <s v="2016"/>
    <x v="3"/>
    <x v="9"/>
    <x v="12"/>
    <s v="azpcld"/>
    <m/>
    <x v="0"/>
    <s v="Novelist Plus"/>
    <x v="17"/>
    <n v="291"/>
    <n v="0"/>
    <n v="0"/>
    <n v="0"/>
    <n v="0"/>
    <n v="463"/>
    <n v="0"/>
    <n v="0"/>
    <n v="18"/>
    <m/>
    <m/>
    <m/>
    <m/>
    <m/>
    <m/>
  </r>
  <r>
    <n v="8901"/>
    <s v="2016-Q4"/>
    <x v="27"/>
    <x v="2"/>
    <s v="2016"/>
    <x v="3"/>
    <x v="3"/>
    <x v="13"/>
    <s v="pinal_az"/>
    <m/>
    <x v="0"/>
    <s v="Novelist Plus"/>
    <x v="53"/>
    <n v="226"/>
    <n v="0"/>
    <n v="0"/>
    <n v="0"/>
    <n v="0"/>
    <n v="213"/>
    <n v="0"/>
    <n v="0"/>
    <n v="42"/>
    <m/>
    <m/>
    <m/>
    <m/>
    <m/>
    <m/>
  </r>
  <r>
    <n v="29416"/>
    <s v="2016-Q4"/>
    <x v="27"/>
    <x v="2"/>
    <s v="2016"/>
    <x v="3"/>
    <x v="10"/>
    <x v="14"/>
    <s v="azprescott"/>
    <m/>
    <x v="0"/>
    <s v="Novelist Plus"/>
    <x v="50"/>
    <n v="148"/>
    <n v="0"/>
    <n v="0"/>
    <n v="0"/>
    <n v="0"/>
    <n v="134"/>
    <n v="0"/>
    <n v="0"/>
    <n v="27"/>
    <m/>
    <m/>
    <m/>
    <m/>
    <m/>
    <m/>
  </r>
  <r>
    <n v="11980"/>
    <s v="2016-Q4"/>
    <x v="27"/>
    <x v="2"/>
    <s v="2016"/>
    <x v="3"/>
    <x v="11"/>
    <x v="16"/>
    <s v="azsaffordgcl"/>
    <m/>
    <x v="0"/>
    <s v="Novelist Plus"/>
    <x v="27"/>
    <n v="16"/>
    <n v="0"/>
    <n v="0"/>
    <n v="0"/>
    <n v="0"/>
    <n v="13"/>
    <n v="0"/>
    <n v="0"/>
    <n v="0"/>
    <m/>
    <m/>
    <m/>
    <m/>
    <m/>
    <m/>
  </r>
  <r>
    <n v="9301"/>
    <s v="2016-Q4"/>
    <x v="27"/>
    <x v="2"/>
    <s v="2016"/>
    <x v="3"/>
    <x v="10"/>
    <x v="17"/>
    <s v="azyavapai"/>
    <m/>
    <x v="5"/>
    <s v="Novelist Plus"/>
    <x v="273"/>
    <n v="176667"/>
    <n v="0"/>
    <n v="0"/>
    <n v="0"/>
    <n v="0"/>
    <n v="0"/>
    <n v="0"/>
    <n v="0"/>
    <n v="0"/>
    <m/>
    <m/>
    <m/>
    <m/>
    <m/>
    <m/>
  </r>
  <r>
    <e v="#N/A"/>
    <s v="2016-Q4"/>
    <x v="27"/>
    <x v="2"/>
    <s v="2016"/>
    <x v="3"/>
    <x v="12"/>
    <x v="18"/>
    <s v="azycldo"/>
    <m/>
    <x v="0"/>
    <s v="Novelist Plus"/>
    <x v="137"/>
    <n v="38"/>
    <n v="0"/>
    <n v="0"/>
    <n v="0"/>
    <n v="0"/>
    <n v="37"/>
    <n v="0"/>
    <n v="0"/>
    <n v="0"/>
    <m/>
    <m/>
    <m/>
    <m/>
    <m/>
    <m/>
  </r>
  <r>
    <e v="#N/A"/>
    <s v="2016-Q4"/>
    <x v="27"/>
    <x v="2"/>
    <s v="2016"/>
    <x v="3"/>
    <x v="12"/>
    <x v="18"/>
    <s v="azycldo"/>
    <m/>
    <x v="6"/>
    <s v="Novelist Plus"/>
    <x v="274"/>
    <n v="17259"/>
    <n v="0"/>
    <n v="0"/>
    <n v="0"/>
    <n v="0"/>
    <n v="0"/>
    <n v="0"/>
    <n v="0"/>
    <n v="0"/>
    <m/>
    <m/>
    <m/>
    <m/>
    <m/>
    <m/>
  </r>
  <r>
    <e v="#N/A"/>
    <s v="2016-Q4"/>
    <x v="28"/>
    <x v="2"/>
    <s v="2016"/>
    <x v="4"/>
    <x v="1"/>
    <x v="1"/>
    <s v="azstatelibdev"/>
    <m/>
    <x v="0"/>
    <s v="Novelist Plus"/>
    <x v="275"/>
    <n v="182"/>
    <n v="0"/>
    <n v="0"/>
    <n v="0"/>
    <n v="0"/>
    <n v="113"/>
    <n v="0"/>
    <n v="0"/>
    <n v="0"/>
    <m/>
    <m/>
    <m/>
    <m/>
    <m/>
    <m/>
  </r>
  <r>
    <e v="#N/A"/>
    <s v="2016-Q4"/>
    <x v="28"/>
    <x v="2"/>
    <s v="2016"/>
    <x v="4"/>
    <x v="1"/>
    <x v="1"/>
    <s v="azstatelibdev"/>
    <m/>
    <x v="1"/>
    <s v="Novelist Plus"/>
    <x v="270"/>
    <n v="739"/>
    <n v="0"/>
    <n v="0"/>
    <n v="0"/>
    <n v="0"/>
    <n v="657"/>
    <n v="0"/>
    <n v="0"/>
    <n v="0"/>
    <m/>
    <m/>
    <m/>
    <m/>
    <m/>
    <m/>
  </r>
  <r>
    <n v="1469"/>
    <s v="2016-Q4"/>
    <x v="28"/>
    <x v="2"/>
    <s v="2016"/>
    <x v="4"/>
    <x v="2"/>
    <x v="2"/>
    <s v="azccldo"/>
    <m/>
    <x v="2"/>
    <s v="Novelist Plus"/>
    <x v="122"/>
    <n v="43"/>
    <n v="0"/>
    <n v="0"/>
    <n v="0"/>
    <n v="0"/>
    <n v="67"/>
    <n v="0"/>
    <n v="0"/>
    <n v="0"/>
    <m/>
    <m/>
    <m/>
    <m/>
    <m/>
    <m/>
  </r>
  <r>
    <n v="72247"/>
    <s v="2016-Q4"/>
    <x v="28"/>
    <x v="2"/>
    <s v="2016"/>
    <x v="4"/>
    <x v="4"/>
    <x v="5"/>
    <s v="azflagstaff"/>
    <m/>
    <x v="0"/>
    <s v="Novelist Plus"/>
    <x v="28"/>
    <n v="190"/>
    <n v="0"/>
    <n v="0"/>
    <n v="0"/>
    <n v="0"/>
    <n v="166"/>
    <n v="0"/>
    <n v="0"/>
    <n v="124"/>
    <m/>
    <m/>
    <m/>
    <m/>
    <m/>
    <m/>
  </r>
  <r>
    <n v="72"/>
    <s v="2016-Q4"/>
    <x v="28"/>
    <x v="2"/>
    <s v="2016"/>
    <x v="4"/>
    <x v="5"/>
    <x v="7"/>
    <s v="azgcldo"/>
    <m/>
    <x v="0"/>
    <s v="Novelist Plus"/>
    <x v="226"/>
    <n v="147"/>
    <n v="0"/>
    <n v="0"/>
    <n v="0"/>
    <n v="0"/>
    <n v="50"/>
    <n v="0"/>
    <n v="0"/>
    <n v="0"/>
    <m/>
    <m/>
    <m/>
    <m/>
    <m/>
    <m/>
  </r>
  <r>
    <e v="#N/A"/>
    <s v="2016-Q4"/>
    <x v="28"/>
    <x v="2"/>
    <s v="2016"/>
    <x v="4"/>
    <x v="7"/>
    <x v="40"/>
    <s v="azvallevista"/>
    <m/>
    <x v="0"/>
    <s v="Novelist Plus"/>
    <x v="89"/>
    <n v="179"/>
    <n v="0"/>
    <n v="0"/>
    <n v="0"/>
    <n v="0"/>
    <n v="165"/>
    <n v="0"/>
    <n v="0"/>
    <n v="0"/>
    <m/>
    <m/>
    <m/>
    <m/>
    <m/>
    <m/>
  </r>
  <r>
    <e v="#N/A"/>
    <s v="2016-Q4"/>
    <x v="28"/>
    <x v="2"/>
    <s v="2016"/>
    <x v="4"/>
    <x v="7"/>
    <x v="36"/>
    <s v="azmeadview"/>
    <m/>
    <x v="0"/>
    <s v="Novelist Plus"/>
    <x v="12"/>
    <n v="7"/>
    <n v="0"/>
    <n v="0"/>
    <n v="0"/>
    <n v="0"/>
    <n v="9"/>
    <n v="0"/>
    <n v="0"/>
    <n v="0"/>
    <m/>
    <m/>
    <m/>
    <m/>
    <m/>
    <m/>
  </r>
  <r>
    <n v="87143"/>
    <s v="2016-Q4"/>
    <x v="28"/>
    <x v="2"/>
    <s v="2016"/>
    <x v="4"/>
    <x v="7"/>
    <x v="10"/>
    <s v="azmohave"/>
    <m/>
    <x v="0"/>
    <s v="Novelist Plus"/>
    <x v="170"/>
    <n v="835"/>
    <n v="0"/>
    <n v="0"/>
    <n v="0"/>
    <n v="0"/>
    <n v="732"/>
    <n v="0"/>
    <n v="0"/>
    <n v="5"/>
    <m/>
    <m/>
    <m/>
    <m/>
    <m/>
    <m/>
  </r>
  <r>
    <n v="2461"/>
    <s v="2016-Q4"/>
    <x v="28"/>
    <x v="2"/>
    <s v="2016"/>
    <x v="4"/>
    <x v="8"/>
    <x v="11"/>
    <s v="azncldo"/>
    <m/>
    <x v="0"/>
    <s v="Novelist Plus"/>
    <x v="45"/>
    <n v="17"/>
    <n v="0"/>
    <n v="0"/>
    <n v="0"/>
    <n v="0"/>
    <n v="12"/>
    <n v="0"/>
    <n v="0"/>
    <n v="0"/>
    <m/>
    <m/>
    <m/>
    <m/>
    <m/>
    <m/>
  </r>
  <r>
    <n v="405419"/>
    <s v="2016-Q4"/>
    <x v="28"/>
    <x v="2"/>
    <s v="2016"/>
    <x v="4"/>
    <x v="9"/>
    <x v="12"/>
    <s v="azpcld"/>
    <m/>
    <x v="9"/>
    <s v="Novelist Plus"/>
    <x v="276"/>
    <n v="369234"/>
    <n v="0"/>
    <n v="0"/>
    <n v="0"/>
    <n v="0"/>
    <n v="0"/>
    <n v="0"/>
    <n v="0"/>
    <n v="0"/>
    <m/>
    <m/>
    <m/>
    <m/>
    <m/>
    <m/>
  </r>
  <r>
    <n v="405419"/>
    <s v="2016-Q4"/>
    <x v="28"/>
    <x v="2"/>
    <s v="2016"/>
    <x v="4"/>
    <x v="9"/>
    <x v="12"/>
    <s v="azpcld"/>
    <m/>
    <x v="0"/>
    <s v="Novelist Plus"/>
    <x v="79"/>
    <n v="230"/>
    <n v="0"/>
    <n v="0"/>
    <n v="0"/>
    <n v="0"/>
    <n v="398"/>
    <n v="0"/>
    <n v="0"/>
    <n v="39"/>
    <m/>
    <m/>
    <m/>
    <m/>
    <m/>
    <m/>
  </r>
  <r>
    <n v="405419"/>
    <s v="2016-Q4"/>
    <x v="28"/>
    <x v="2"/>
    <s v="2016"/>
    <x v="4"/>
    <x v="9"/>
    <x v="12"/>
    <s v="azpcld"/>
    <m/>
    <x v="3"/>
    <s v="Novelist Plus"/>
    <x v="277"/>
    <n v="106796"/>
    <n v="0"/>
    <n v="0"/>
    <n v="0"/>
    <n v="0"/>
    <n v="0"/>
    <n v="0"/>
    <n v="0"/>
    <n v="0"/>
    <m/>
    <m/>
    <m/>
    <m/>
    <m/>
    <m/>
  </r>
  <r>
    <n v="8901"/>
    <s v="2016-Q4"/>
    <x v="28"/>
    <x v="2"/>
    <s v="2016"/>
    <x v="4"/>
    <x v="3"/>
    <x v="13"/>
    <s v="pinal_az"/>
    <m/>
    <x v="0"/>
    <s v="Novelist Plus"/>
    <x v="70"/>
    <n v="171"/>
    <n v="0"/>
    <n v="0"/>
    <n v="0"/>
    <n v="0"/>
    <n v="95"/>
    <n v="0"/>
    <n v="0"/>
    <n v="1"/>
    <m/>
    <m/>
    <m/>
    <m/>
    <m/>
    <m/>
  </r>
  <r>
    <n v="29416"/>
    <s v="2016-Q4"/>
    <x v="28"/>
    <x v="2"/>
    <s v="2016"/>
    <x v="4"/>
    <x v="10"/>
    <x v="14"/>
    <s v="azprescott"/>
    <m/>
    <x v="0"/>
    <s v="Novelist Plus"/>
    <x v="115"/>
    <n v="133"/>
    <n v="0"/>
    <n v="0"/>
    <n v="0"/>
    <n v="0"/>
    <n v="115"/>
    <n v="0"/>
    <n v="0"/>
    <n v="8"/>
    <m/>
    <m/>
    <m/>
    <m/>
    <m/>
    <m/>
  </r>
  <r>
    <n v="11980"/>
    <s v="2016-Q4"/>
    <x v="28"/>
    <x v="2"/>
    <s v="2016"/>
    <x v="4"/>
    <x v="11"/>
    <x v="16"/>
    <s v="azsaffordgcl"/>
    <m/>
    <x v="0"/>
    <s v="Novelist Plus"/>
    <x v="2"/>
    <n v="2"/>
    <n v="0"/>
    <n v="0"/>
    <n v="0"/>
    <n v="0"/>
    <n v="2"/>
    <n v="0"/>
    <n v="0"/>
    <n v="0"/>
    <m/>
    <m/>
    <m/>
    <m/>
    <m/>
    <m/>
  </r>
  <r>
    <n v="9301"/>
    <s v="2016-Q4"/>
    <x v="28"/>
    <x v="2"/>
    <s v="2016"/>
    <x v="4"/>
    <x v="10"/>
    <x v="17"/>
    <s v="azyavapai"/>
    <m/>
    <x v="5"/>
    <s v="Novelist Plus"/>
    <x v="278"/>
    <n v="169778"/>
    <n v="0"/>
    <n v="0"/>
    <n v="0"/>
    <n v="0"/>
    <n v="0"/>
    <n v="0"/>
    <n v="0"/>
    <n v="0"/>
    <m/>
    <m/>
    <m/>
    <m/>
    <m/>
    <m/>
  </r>
  <r>
    <e v="#N/A"/>
    <s v="2016-Q4"/>
    <x v="28"/>
    <x v="2"/>
    <s v="2016"/>
    <x v="4"/>
    <x v="12"/>
    <x v="18"/>
    <s v="azycldo"/>
    <m/>
    <x v="0"/>
    <s v="Novelist Plus"/>
    <x v="108"/>
    <n v="49"/>
    <n v="0"/>
    <n v="0"/>
    <n v="0"/>
    <n v="0"/>
    <n v="56"/>
    <n v="0"/>
    <n v="0"/>
    <n v="0"/>
    <m/>
    <m/>
    <m/>
    <m/>
    <m/>
    <m/>
  </r>
  <r>
    <e v="#N/A"/>
    <s v="2016-Q4"/>
    <x v="28"/>
    <x v="2"/>
    <s v="2016"/>
    <x v="4"/>
    <x v="12"/>
    <x v="18"/>
    <s v="azycldo"/>
    <m/>
    <x v="6"/>
    <s v="Novelist Plus"/>
    <x v="279"/>
    <n v="18714"/>
    <n v="0"/>
    <n v="0"/>
    <n v="0"/>
    <n v="0"/>
    <n v="0"/>
    <n v="0"/>
    <n v="0"/>
    <n v="0"/>
    <m/>
    <m/>
    <m/>
    <m/>
    <m/>
    <m/>
  </r>
  <r>
    <n v="11452"/>
    <s v="2016-Q4"/>
    <x v="29"/>
    <x v="2"/>
    <s v="2016"/>
    <x v="5"/>
    <x v="0"/>
    <x v="0"/>
    <s v="azapachecpl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63208"/>
    <s v="2016-Q4"/>
    <x v="29"/>
    <x v="2"/>
    <s v="2016"/>
    <x v="5"/>
    <x v="3"/>
    <x v="29"/>
    <s v="azapachejct"/>
    <m/>
    <x v="0"/>
    <s v="Novelist Plus"/>
    <x v="2"/>
    <n v="1"/>
    <n v="0"/>
    <n v="0"/>
    <n v="0"/>
    <n v="0"/>
    <n v="0"/>
    <n v="0"/>
    <n v="0"/>
    <n v="0"/>
    <m/>
    <m/>
    <m/>
    <m/>
    <m/>
    <m/>
  </r>
  <r>
    <e v="#N/A"/>
    <s v="2016-Q4"/>
    <x v="29"/>
    <x v="2"/>
    <s v="2016"/>
    <x v="5"/>
    <x v="1"/>
    <x v="1"/>
    <s v="azstatelibdev"/>
    <m/>
    <x v="1"/>
    <s v="Novelist Plus"/>
    <x v="280"/>
    <n v="703"/>
    <n v="0"/>
    <n v="0"/>
    <n v="0"/>
    <n v="0"/>
    <n v="568"/>
    <n v="0"/>
    <n v="0"/>
    <n v="0"/>
    <m/>
    <m/>
    <m/>
    <m/>
    <m/>
    <m/>
  </r>
  <r>
    <e v="#N/A"/>
    <s v="2016-Q4"/>
    <x v="29"/>
    <x v="2"/>
    <s v="2016"/>
    <x v="5"/>
    <x v="1"/>
    <x v="1"/>
    <s v="azstatelibdev"/>
    <m/>
    <x v="0"/>
    <s v="Novelist Plus"/>
    <x v="26"/>
    <n v="336"/>
    <n v="0"/>
    <n v="0"/>
    <n v="0"/>
    <n v="0"/>
    <n v="263"/>
    <n v="0"/>
    <n v="0"/>
    <n v="0"/>
    <m/>
    <m/>
    <m/>
    <m/>
    <m/>
    <m/>
  </r>
  <r>
    <n v="1469"/>
    <s v="2016-Q4"/>
    <x v="29"/>
    <x v="2"/>
    <s v="2016"/>
    <x v="5"/>
    <x v="2"/>
    <x v="2"/>
    <s v="azccldo"/>
    <m/>
    <x v="2"/>
    <s v="Novelist Plus"/>
    <x v="26"/>
    <n v="244"/>
    <n v="0"/>
    <n v="0"/>
    <n v="0"/>
    <n v="0"/>
    <n v="150"/>
    <n v="0"/>
    <n v="0"/>
    <n v="0"/>
    <m/>
    <m/>
    <m/>
    <m/>
    <m/>
    <m/>
  </r>
  <r>
    <n v="72247"/>
    <s v="2016-Q4"/>
    <x v="29"/>
    <x v="2"/>
    <s v="2016"/>
    <x v="5"/>
    <x v="4"/>
    <x v="5"/>
    <s v="azflagstaff"/>
    <m/>
    <x v="0"/>
    <s v="Novelist Plus"/>
    <x v="144"/>
    <n v="298"/>
    <n v="0"/>
    <n v="0"/>
    <n v="0"/>
    <n v="0"/>
    <n v="214"/>
    <n v="0"/>
    <n v="0"/>
    <n v="289"/>
    <m/>
    <m/>
    <m/>
    <m/>
    <m/>
    <m/>
  </r>
  <r>
    <n v="72"/>
    <s v="2016-Q4"/>
    <x v="29"/>
    <x v="2"/>
    <s v="2016"/>
    <x v="5"/>
    <x v="5"/>
    <x v="7"/>
    <s v="azgcldo"/>
    <m/>
    <x v="0"/>
    <s v="Novelist Plus"/>
    <x v="133"/>
    <n v="106"/>
    <n v="0"/>
    <n v="0"/>
    <n v="0"/>
    <n v="0"/>
    <n v="47"/>
    <n v="0"/>
    <n v="0"/>
    <n v="0"/>
    <m/>
    <m/>
    <m/>
    <m/>
    <m/>
    <m/>
  </r>
  <r>
    <e v="#N/A"/>
    <s v="2016-Q4"/>
    <x v="29"/>
    <x v="2"/>
    <s v="2016"/>
    <x v="5"/>
    <x v="7"/>
    <x v="40"/>
    <s v="azvallevista"/>
    <m/>
    <x v="0"/>
    <s v="Novelist Plus"/>
    <x v="281"/>
    <n v="512"/>
    <n v="0"/>
    <n v="0"/>
    <n v="0"/>
    <n v="0"/>
    <n v="568"/>
    <n v="0"/>
    <n v="0"/>
    <n v="0"/>
    <m/>
    <m/>
    <m/>
    <m/>
    <m/>
    <m/>
  </r>
  <r>
    <e v="#N/A"/>
    <s v="2016-Q4"/>
    <x v="29"/>
    <x v="2"/>
    <s v="2016"/>
    <x v="5"/>
    <x v="7"/>
    <x v="36"/>
    <s v="azmeadview"/>
    <m/>
    <x v="0"/>
    <s v="Novelist Plus"/>
    <x v="12"/>
    <n v="11"/>
    <n v="0"/>
    <n v="0"/>
    <n v="0"/>
    <n v="0"/>
    <n v="20"/>
    <n v="0"/>
    <n v="0"/>
    <n v="0"/>
    <m/>
    <m/>
    <m/>
    <m/>
    <m/>
    <m/>
  </r>
  <r>
    <n v="87143"/>
    <s v="2016-Q4"/>
    <x v="29"/>
    <x v="2"/>
    <s v="2016"/>
    <x v="5"/>
    <x v="7"/>
    <x v="10"/>
    <s v="azmohave"/>
    <m/>
    <x v="0"/>
    <s v="Novelist Plus"/>
    <x v="84"/>
    <n v="1182"/>
    <n v="0"/>
    <n v="0"/>
    <n v="0"/>
    <n v="0"/>
    <n v="1017"/>
    <n v="0"/>
    <n v="0"/>
    <n v="0"/>
    <m/>
    <m/>
    <m/>
    <m/>
    <m/>
    <m/>
  </r>
  <r>
    <n v="2461"/>
    <s v="2016-Q4"/>
    <x v="29"/>
    <x v="2"/>
    <s v="2016"/>
    <x v="5"/>
    <x v="8"/>
    <x v="11"/>
    <s v="azncldo"/>
    <m/>
    <x v="0"/>
    <s v="Novelist Plus"/>
    <x v="5"/>
    <n v="7"/>
    <n v="0"/>
    <n v="0"/>
    <n v="0"/>
    <n v="0"/>
    <n v="8"/>
    <n v="0"/>
    <n v="0"/>
    <n v="0"/>
    <m/>
    <m/>
    <m/>
    <m/>
    <m/>
    <m/>
  </r>
  <r>
    <n v="405419"/>
    <s v="2016-Q4"/>
    <x v="29"/>
    <x v="2"/>
    <s v="2016"/>
    <x v="5"/>
    <x v="9"/>
    <x v="12"/>
    <s v="azpcld"/>
    <m/>
    <x v="9"/>
    <s v="Novelist Plus"/>
    <x v="282"/>
    <n v="360833"/>
    <n v="0"/>
    <n v="0"/>
    <n v="0"/>
    <n v="0"/>
    <n v="0"/>
    <n v="0"/>
    <n v="0"/>
    <n v="0"/>
    <m/>
    <m/>
    <m/>
    <m/>
    <m/>
    <m/>
  </r>
  <r>
    <n v="405419"/>
    <s v="2016-Q4"/>
    <x v="29"/>
    <x v="2"/>
    <s v="2016"/>
    <x v="5"/>
    <x v="9"/>
    <x v="12"/>
    <s v="azpcld"/>
    <m/>
    <x v="3"/>
    <s v="Novelist Plus"/>
    <x v="283"/>
    <n v="91657"/>
    <n v="0"/>
    <n v="0"/>
    <n v="0"/>
    <n v="0"/>
    <n v="0"/>
    <n v="0"/>
    <n v="0"/>
    <n v="0"/>
    <m/>
    <m/>
    <m/>
    <m/>
    <m/>
    <m/>
  </r>
  <r>
    <n v="405419"/>
    <s v="2016-Q4"/>
    <x v="29"/>
    <x v="2"/>
    <s v="2016"/>
    <x v="5"/>
    <x v="9"/>
    <x v="12"/>
    <s v="azpcld"/>
    <m/>
    <x v="0"/>
    <s v="Novelist Plus"/>
    <x v="57"/>
    <n v="175"/>
    <n v="0"/>
    <n v="0"/>
    <n v="0"/>
    <n v="0"/>
    <n v="254"/>
    <n v="0"/>
    <n v="0"/>
    <n v="14"/>
    <m/>
    <m/>
    <m/>
    <m/>
    <m/>
    <m/>
  </r>
  <r>
    <n v="8901"/>
    <s v="2016-Q4"/>
    <x v="29"/>
    <x v="2"/>
    <s v="2016"/>
    <x v="5"/>
    <x v="3"/>
    <x v="13"/>
    <s v="pinal_az"/>
    <m/>
    <x v="0"/>
    <s v="Novelist Plus"/>
    <x v="234"/>
    <n v="248"/>
    <n v="0"/>
    <n v="0"/>
    <n v="0"/>
    <n v="0"/>
    <n v="237"/>
    <n v="0"/>
    <n v="0"/>
    <n v="5"/>
    <m/>
    <m/>
    <m/>
    <m/>
    <m/>
    <m/>
  </r>
  <r>
    <n v="29416"/>
    <s v="2016-Q4"/>
    <x v="29"/>
    <x v="2"/>
    <s v="2016"/>
    <x v="5"/>
    <x v="10"/>
    <x v="14"/>
    <s v="azprescott"/>
    <m/>
    <x v="0"/>
    <s v="Novelist Plus"/>
    <x v="115"/>
    <n v="123"/>
    <n v="0"/>
    <n v="0"/>
    <n v="0"/>
    <n v="0"/>
    <n v="146"/>
    <n v="0"/>
    <n v="0"/>
    <n v="10"/>
    <m/>
    <m/>
    <m/>
    <m/>
    <m/>
    <m/>
  </r>
  <r>
    <n v="11980"/>
    <s v="2016-Q4"/>
    <x v="29"/>
    <x v="2"/>
    <s v="2016"/>
    <x v="5"/>
    <x v="11"/>
    <x v="16"/>
    <s v="azsaffordgcl"/>
    <m/>
    <x v="0"/>
    <s v="Novelist Plus"/>
    <x v="0"/>
    <n v="21"/>
    <n v="0"/>
    <n v="0"/>
    <n v="0"/>
    <n v="0"/>
    <n v="13"/>
    <n v="0"/>
    <n v="0"/>
    <n v="0"/>
    <m/>
    <m/>
    <m/>
    <m/>
    <m/>
    <m/>
  </r>
  <r>
    <n v="9301"/>
    <s v="2016-Q4"/>
    <x v="29"/>
    <x v="2"/>
    <s v="2016"/>
    <x v="5"/>
    <x v="10"/>
    <x v="17"/>
    <s v="azyavapai"/>
    <m/>
    <x v="5"/>
    <s v="Novelist Plus"/>
    <x v="284"/>
    <n v="143104"/>
    <n v="0"/>
    <n v="0"/>
    <n v="0"/>
    <n v="0"/>
    <n v="0"/>
    <n v="0"/>
    <n v="0"/>
    <n v="0"/>
    <m/>
    <m/>
    <m/>
    <m/>
    <m/>
    <m/>
  </r>
  <r>
    <e v="#N/A"/>
    <s v="2016-Q4"/>
    <x v="29"/>
    <x v="2"/>
    <s v="2016"/>
    <x v="5"/>
    <x v="12"/>
    <x v="18"/>
    <s v="azycldo"/>
    <m/>
    <x v="0"/>
    <s v="Novelist Plus"/>
    <x v="106"/>
    <n v="29"/>
    <n v="0"/>
    <n v="0"/>
    <n v="0"/>
    <n v="0"/>
    <n v="29"/>
    <n v="0"/>
    <n v="0"/>
    <n v="0"/>
    <m/>
    <m/>
    <m/>
    <m/>
    <m/>
    <m/>
  </r>
  <r>
    <e v="#N/A"/>
    <s v="2016-Q4"/>
    <x v="29"/>
    <x v="2"/>
    <s v="2016"/>
    <x v="5"/>
    <x v="12"/>
    <x v="18"/>
    <s v="azycldo"/>
    <m/>
    <x v="6"/>
    <s v="Novelist Plus"/>
    <x v="285"/>
    <n v="18196"/>
    <n v="0"/>
    <n v="0"/>
    <n v="0"/>
    <n v="0"/>
    <n v="0"/>
    <n v="0"/>
    <n v="0"/>
    <n v="0"/>
    <m/>
    <m/>
    <m/>
    <m/>
    <m/>
    <m/>
  </r>
  <r>
    <n v="11452"/>
    <s v="2017-Q1"/>
    <x v="30"/>
    <x v="2"/>
    <s v="2017"/>
    <x v="6"/>
    <x v="0"/>
    <x v="0"/>
    <s v="azapachecpl"/>
    <m/>
    <x v="0"/>
    <s v="Novelist Plus"/>
    <x v="6"/>
    <n v="3"/>
    <n v="0"/>
    <n v="0"/>
    <n v="0"/>
    <n v="0"/>
    <n v="6"/>
    <n v="0"/>
    <n v="0"/>
    <n v="0"/>
    <m/>
    <m/>
    <m/>
    <m/>
    <m/>
    <m/>
  </r>
  <r>
    <n v="63208"/>
    <s v="2017-Q1"/>
    <x v="30"/>
    <x v="2"/>
    <s v="2017"/>
    <x v="6"/>
    <x v="3"/>
    <x v="29"/>
    <s v="azapachejct"/>
    <m/>
    <x v="0"/>
    <s v="Novelist Plus"/>
    <x v="2"/>
    <n v="1"/>
    <n v="0"/>
    <n v="0"/>
    <n v="0"/>
    <n v="0"/>
    <n v="1"/>
    <n v="0"/>
    <n v="0"/>
    <n v="0"/>
    <m/>
    <m/>
    <m/>
    <m/>
    <m/>
    <m/>
  </r>
  <r>
    <e v="#N/A"/>
    <s v="2017-Q1"/>
    <x v="30"/>
    <x v="2"/>
    <s v="2017"/>
    <x v="6"/>
    <x v="1"/>
    <x v="1"/>
    <s v="azstatelibdev"/>
    <m/>
    <x v="0"/>
    <s v="Novelist Plus"/>
    <x v="44"/>
    <n v="197"/>
    <n v="0"/>
    <n v="0"/>
    <n v="0"/>
    <n v="0"/>
    <n v="158"/>
    <n v="0"/>
    <n v="0"/>
    <n v="0"/>
    <m/>
    <m/>
    <m/>
    <m/>
    <m/>
    <m/>
  </r>
  <r>
    <e v="#N/A"/>
    <s v="2017-Q1"/>
    <x v="30"/>
    <x v="2"/>
    <s v="2017"/>
    <x v="6"/>
    <x v="1"/>
    <x v="1"/>
    <s v="azstatelibdev"/>
    <m/>
    <x v="1"/>
    <s v="Novelist Plus"/>
    <x v="286"/>
    <n v="560"/>
    <n v="3"/>
    <n v="3"/>
    <n v="0"/>
    <n v="0"/>
    <n v="558"/>
    <n v="0"/>
    <n v="0"/>
    <n v="0"/>
    <m/>
    <m/>
    <m/>
    <m/>
    <m/>
    <m/>
  </r>
  <r>
    <n v="1469"/>
    <s v="2017-Q1"/>
    <x v="30"/>
    <x v="2"/>
    <s v="2017"/>
    <x v="6"/>
    <x v="2"/>
    <x v="2"/>
    <s v="azccldo"/>
    <m/>
    <x v="2"/>
    <s v="Novelist Plus"/>
    <x v="78"/>
    <n v="337"/>
    <n v="0"/>
    <n v="0"/>
    <n v="0"/>
    <n v="0"/>
    <n v="211"/>
    <n v="0"/>
    <n v="0"/>
    <n v="0"/>
    <m/>
    <m/>
    <m/>
    <m/>
    <m/>
    <m/>
  </r>
  <r>
    <n v="72247"/>
    <s v="2017-Q1"/>
    <x v="30"/>
    <x v="2"/>
    <s v="2017"/>
    <x v="6"/>
    <x v="4"/>
    <x v="5"/>
    <s v="azflagstaff"/>
    <m/>
    <x v="0"/>
    <s v="Novelist Plus"/>
    <x v="68"/>
    <n v="372"/>
    <n v="1"/>
    <n v="1"/>
    <n v="0"/>
    <n v="0"/>
    <n v="294"/>
    <n v="0"/>
    <n v="0"/>
    <n v="286"/>
    <m/>
    <m/>
    <m/>
    <m/>
    <m/>
    <m/>
  </r>
  <r>
    <n v="72247"/>
    <s v="2017-Q1"/>
    <x v="30"/>
    <x v="2"/>
    <s v="2017"/>
    <x v="6"/>
    <x v="4"/>
    <x v="5"/>
    <s v="azflagstaff"/>
    <m/>
    <x v="15"/>
    <s v="Novelist Plus"/>
    <x v="27"/>
    <n v="4"/>
    <n v="0"/>
    <n v="0"/>
    <n v="0"/>
    <n v="0"/>
    <n v="40"/>
    <n v="0"/>
    <n v="0"/>
    <n v="0"/>
    <m/>
    <m/>
    <m/>
    <m/>
    <m/>
    <m/>
  </r>
  <r>
    <n v="72"/>
    <s v="2017-Q1"/>
    <x v="30"/>
    <x v="2"/>
    <s v="2017"/>
    <x v="6"/>
    <x v="5"/>
    <x v="7"/>
    <s v="azgcldo"/>
    <m/>
    <x v="0"/>
    <s v="Novelist Plus"/>
    <x v="23"/>
    <n v="116"/>
    <n v="0"/>
    <n v="0"/>
    <n v="0"/>
    <n v="0"/>
    <n v="45"/>
    <n v="0"/>
    <n v="0"/>
    <n v="0"/>
    <m/>
    <m/>
    <m/>
    <m/>
    <m/>
    <m/>
  </r>
  <r>
    <e v="#N/A"/>
    <s v="2017-Q1"/>
    <x v="30"/>
    <x v="2"/>
    <s v="2017"/>
    <x v="6"/>
    <x v="7"/>
    <x v="40"/>
    <s v="azvallevista"/>
    <m/>
    <x v="0"/>
    <s v="Novelist Plus"/>
    <x v="98"/>
    <n v="288"/>
    <n v="0"/>
    <n v="0"/>
    <n v="0"/>
    <n v="0"/>
    <n v="259"/>
    <n v="0"/>
    <n v="0"/>
    <n v="0"/>
    <m/>
    <m/>
    <m/>
    <m/>
    <m/>
    <m/>
  </r>
  <r>
    <e v="#N/A"/>
    <s v="2017-Q1"/>
    <x v="30"/>
    <x v="2"/>
    <s v="2017"/>
    <x v="6"/>
    <x v="7"/>
    <x v="36"/>
    <s v="azmeadview"/>
    <m/>
    <x v="0"/>
    <s v="Novelist Plus"/>
    <x v="12"/>
    <n v="9"/>
    <n v="0"/>
    <n v="0"/>
    <n v="0"/>
    <n v="0"/>
    <n v="3"/>
    <n v="0"/>
    <n v="0"/>
    <n v="0"/>
    <m/>
    <m/>
    <m/>
    <m/>
    <m/>
    <m/>
  </r>
  <r>
    <n v="87143"/>
    <s v="2017-Q1"/>
    <x v="30"/>
    <x v="2"/>
    <s v="2017"/>
    <x v="6"/>
    <x v="7"/>
    <x v="10"/>
    <s v="azmohave"/>
    <m/>
    <x v="0"/>
    <s v="Novelist Plus"/>
    <x v="287"/>
    <n v="814"/>
    <n v="0"/>
    <n v="0"/>
    <n v="0"/>
    <n v="0"/>
    <n v="648"/>
    <n v="0"/>
    <n v="0"/>
    <n v="0"/>
    <m/>
    <m/>
    <m/>
    <m/>
    <m/>
    <m/>
  </r>
  <r>
    <n v="2461"/>
    <s v="2017-Q1"/>
    <x v="30"/>
    <x v="2"/>
    <s v="2017"/>
    <x v="6"/>
    <x v="8"/>
    <x v="11"/>
    <s v="azncldo"/>
    <m/>
    <x v="0"/>
    <s v="Novelist Plus"/>
    <x v="92"/>
    <n v="19"/>
    <n v="0"/>
    <n v="0"/>
    <n v="0"/>
    <n v="0"/>
    <n v="3"/>
    <n v="0"/>
    <n v="0"/>
    <n v="0"/>
    <m/>
    <m/>
    <m/>
    <m/>
    <m/>
    <m/>
  </r>
  <r>
    <n v="405419"/>
    <s v="2017-Q1"/>
    <x v="30"/>
    <x v="2"/>
    <s v="2017"/>
    <x v="6"/>
    <x v="9"/>
    <x v="12"/>
    <s v="azpcld"/>
    <m/>
    <x v="9"/>
    <s v="Novelist Plus"/>
    <x v="288"/>
    <n v="397177"/>
    <n v="0"/>
    <n v="0"/>
    <n v="0"/>
    <n v="0"/>
    <n v="0"/>
    <n v="0"/>
    <n v="0"/>
    <n v="0"/>
    <m/>
    <m/>
    <m/>
    <m/>
    <m/>
    <m/>
  </r>
  <r>
    <n v="405419"/>
    <s v="2017-Q1"/>
    <x v="30"/>
    <x v="2"/>
    <s v="2017"/>
    <x v="6"/>
    <x v="9"/>
    <x v="12"/>
    <s v="azpcld"/>
    <m/>
    <x v="0"/>
    <s v="Novelist Plus"/>
    <x v="57"/>
    <n v="195"/>
    <n v="0"/>
    <n v="0"/>
    <n v="0"/>
    <n v="0"/>
    <n v="331"/>
    <n v="0"/>
    <n v="0"/>
    <n v="45"/>
    <m/>
    <m/>
    <m/>
    <m/>
    <m/>
    <m/>
  </r>
  <r>
    <n v="405419"/>
    <s v="2017-Q1"/>
    <x v="30"/>
    <x v="2"/>
    <s v="2017"/>
    <x v="6"/>
    <x v="9"/>
    <x v="12"/>
    <s v="azpcld"/>
    <m/>
    <x v="3"/>
    <s v="Novelist Plus"/>
    <x v="289"/>
    <n v="96421"/>
    <n v="0"/>
    <n v="0"/>
    <n v="0"/>
    <n v="0"/>
    <n v="0"/>
    <n v="0"/>
    <n v="0"/>
    <n v="0"/>
    <m/>
    <m/>
    <m/>
    <m/>
    <m/>
    <m/>
  </r>
  <r>
    <n v="8901"/>
    <s v="2017-Q1"/>
    <x v="30"/>
    <x v="2"/>
    <s v="2017"/>
    <x v="6"/>
    <x v="3"/>
    <x v="13"/>
    <s v="pinal_az"/>
    <m/>
    <x v="0"/>
    <s v="Novelist Plus"/>
    <x v="3"/>
    <n v="206"/>
    <n v="0"/>
    <n v="0"/>
    <n v="0"/>
    <n v="0"/>
    <n v="153"/>
    <n v="0"/>
    <n v="0"/>
    <n v="7"/>
    <m/>
    <m/>
    <m/>
    <m/>
    <m/>
    <m/>
  </r>
  <r>
    <n v="29416"/>
    <s v="2017-Q1"/>
    <x v="30"/>
    <x v="2"/>
    <s v="2017"/>
    <x v="6"/>
    <x v="10"/>
    <x v="14"/>
    <s v="azprescott"/>
    <m/>
    <x v="0"/>
    <s v="Novelist Plus"/>
    <x v="18"/>
    <n v="134"/>
    <n v="0"/>
    <n v="0"/>
    <n v="0"/>
    <n v="0"/>
    <n v="200"/>
    <n v="0"/>
    <n v="0"/>
    <n v="74"/>
    <m/>
    <m/>
    <m/>
    <m/>
    <m/>
    <m/>
  </r>
  <r>
    <n v="11980"/>
    <s v="2017-Q1"/>
    <x v="30"/>
    <x v="2"/>
    <s v="2017"/>
    <x v="6"/>
    <x v="11"/>
    <x v="16"/>
    <s v="azsaffordgcl"/>
    <m/>
    <x v="0"/>
    <s v="Novelist Plus"/>
    <x v="6"/>
    <n v="22"/>
    <n v="0"/>
    <n v="0"/>
    <n v="0"/>
    <n v="0"/>
    <n v="19"/>
    <n v="0"/>
    <n v="0"/>
    <n v="0"/>
    <m/>
    <m/>
    <m/>
    <m/>
    <m/>
    <m/>
  </r>
  <r>
    <n v="9301"/>
    <s v="2017-Q1"/>
    <x v="30"/>
    <x v="2"/>
    <s v="2017"/>
    <x v="6"/>
    <x v="10"/>
    <x v="17"/>
    <s v="azyavapai"/>
    <m/>
    <x v="5"/>
    <s v="Novelist Plus"/>
    <x v="290"/>
    <n v="157497"/>
    <n v="0"/>
    <n v="0"/>
    <n v="0"/>
    <n v="0"/>
    <n v="0"/>
    <n v="0"/>
    <n v="0"/>
    <n v="0"/>
    <m/>
    <m/>
    <m/>
    <m/>
    <m/>
    <m/>
  </r>
  <r>
    <e v="#N/A"/>
    <s v="2017-Q1"/>
    <x v="30"/>
    <x v="2"/>
    <s v="2017"/>
    <x v="6"/>
    <x v="12"/>
    <x v="18"/>
    <s v="azycldo"/>
    <m/>
    <x v="0"/>
    <s v="Novelist Plus"/>
    <x v="125"/>
    <n v="45"/>
    <n v="0"/>
    <n v="0"/>
    <n v="0"/>
    <n v="0"/>
    <n v="52"/>
    <n v="0"/>
    <n v="0"/>
    <n v="0"/>
    <m/>
    <m/>
    <m/>
    <m/>
    <m/>
    <m/>
  </r>
  <r>
    <e v="#N/A"/>
    <s v="2017-Q1"/>
    <x v="30"/>
    <x v="2"/>
    <s v="2017"/>
    <x v="6"/>
    <x v="12"/>
    <x v="18"/>
    <s v="azycldo"/>
    <m/>
    <x v="6"/>
    <s v="Novelist Plus"/>
    <x v="291"/>
    <n v="21025"/>
    <n v="0"/>
    <n v="0"/>
    <n v="0"/>
    <n v="0"/>
    <n v="0"/>
    <n v="0"/>
    <n v="0"/>
    <n v="0"/>
    <m/>
    <m/>
    <m/>
    <m/>
    <m/>
    <m/>
  </r>
  <r>
    <n v="11452"/>
    <s v="2017-Q1"/>
    <x v="31"/>
    <x v="2"/>
    <s v="2017"/>
    <x v="7"/>
    <x v="0"/>
    <x v="0"/>
    <s v="azapachecpl"/>
    <m/>
    <x v="0"/>
    <s v="Novelist Plus"/>
    <x v="6"/>
    <n v="3"/>
    <n v="0"/>
    <n v="0"/>
    <n v="0"/>
    <n v="0"/>
    <n v="4"/>
    <n v="0"/>
    <n v="0"/>
    <n v="0"/>
    <m/>
    <m/>
    <m/>
    <m/>
    <m/>
    <m/>
  </r>
  <r>
    <e v="#N/A"/>
    <s v="2017-Q1"/>
    <x v="31"/>
    <x v="2"/>
    <s v="2017"/>
    <x v="7"/>
    <x v="1"/>
    <x v="1"/>
    <s v="azstatelibdev"/>
    <m/>
    <x v="1"/>
    <s v="Novelist Plus"/>
    <x v="79"/>
    <n v="434"/>
    <n v="0"/>
    <n v="0"/>
    <n v="0"/>
    <n v="0"/>
    <n v="455"/>
    <n v="0"/>
    <n v="0"/>
    <n v="0"/>
    <m/>
    <m/>
    <m/>
    <m/>
    <m/>
    <m/>
  </r>
  <r>
    <e v="#N/A"/>
    <s v="2017-Q1"/>
    <x v="31"/>
    <x v="2"/>
    <s v="2017"/>
    <x v="7"/>
    <x v="1"/>
    <x v="1"/>
    <s v="azstatelibdev"/>
    <m/>
    <x v="0"/>
    <s v="Novelist Plus"/>
    <x v="51"/>
    <n v="161"/>
    <n v="0"/>
    <n v="0"/>
    <n v="0"/>
    <n v="0"/>
    <n v="87"/>
    <n v="0"/>
    <n v="0"/>
    <n v="0"/>
    <m/>
    <m/>
    <m/>
    <m/>
    <m/>
    <m/>
  </r>
  <r>
    <n v="1469"/>
    <s v="2017-Q1"/>
    <x v="31"/>
    <x v="2"/>
    <s v="2017"/>
    <x v="7"/>
    <x v="2"/>
    <x v="2"/>
    <s v="azccldo"/>
    <m/>
    <x v="2"/>
    <s v="Novelist Plus"/>
    <x v="33"/>
    <n v="384"/>
    <n v="0"/>
    <n v="0"/>
    <n v="0"/>
    <n v="0"/>
    <n v="143"/>
    <n v="0"/>
    <n v="0"/>
    <n v="0"/>
    <m/>
    <m/>
    <m/>
    <m/>
    <m/>
    <m/>
  </r>
  <r>
    <n v="72247"/>
    <s v="2017-Q1"/>
    <x v="31"/>
    <x v="2"/>
    <s v="2017"/>
    <x v="7"/>
    <x v="4"/>
    <x v="5"/>
    <s v="azflagstaff"/>
    <m/>
    <x v="0"/>
    <s v="Novelist Plus"/>
    <x v="98"/>
    <n v="329"/>
    <n v="0"/>
    <n v="0"/>
    <n v="0"/>
    <n v="0"/>
    <n v="254"/>
    <n v="0"/>
    <n v="0"/>
    <n v="252"/>
    <m/>
    <m/>
    <m/>
    <m/>
    <m/>
    <m/>
  </r>
  <r>
    <n v="72"/>
    <s v="2017-Q1"/>
    <x v="31"/>
    <x v="2"/>
    <s v="2017"/>
    <x v="7"/>
    <x v="5"/>
    <x v="7"/>
    <s v="azgcldo"/>
    <m/>
    <x v="0"/>
    <s v="Novelist Plus"/>
    <x v="125"/>
    <n v="114"/>
    <n v="0"/>
    <n v="0"/>
    <n v="0"/>
    <n v="0"/>
    <n v="61"/>
    <n v="0"/>
    <n v="0"/>
    <n v="0"/>
    <m/>
    <m/>
    <m/>
    <m/>
    <m/>
    <m/>
  </r>
  <r>
    <e v="#N/A"/>
    <s v="2017-Q1"/>
    <x v="31"/>
    <x v="2"/>
    <s v="2017"/>
    <x v="7"/>
    <x v="7"/>
    <x v="40"/>
    <s v="azvallevista"/>
    <m/>
    <x v="0"/>
    <s v="Novelist Plus"/>
    <x v="7"/>
    <n v="237"/>
    <n v="0"/>
    <n v="0"/>
    <n v="0"/>
    <n v="0"/>
    <n v="256"/>
    <n v="0"/>
    <n v="0"/>
    <n v="0"/>
    <m/>
    <m/>
    <m/>
    <m/>
    <m/>
    <m/>
  </r>
  <r>
    <e v="#N/A"/>
    <s v="2017-Q1"/>
    <x v="31"/>
    <x v="2"/>
    <s v="2017"/>
    <x v="7"/>
    <x v="7"/>
    <x v="36"/>
    <s v="azmeadview"/>
    <m/>
    <x v="0"/>
    <s v="Novelist Plus"/>
    <x v="12"/>
    <n v="10"/>
    <n v="0"/>
    <n v="0"/>
    <n v="0"/>
    <n v="0"/>
    <n v="2"/>
    <n v="0"/>
    <n v="0"/>
    <n v="0"/>
    <m/>
    <m/>
    <m/>
    <m/>
    <m/>
    <m/>
  </r>
  <r>
    <n v="87143"/>
    <s v="2017-Q1"/>
    <x v="31"/>
    <x v="2"/>
    <s v="2017"/>
    <x v="7"/>
    <x v="7"/>
    <x v="10"/>
    <s v="azmohave"/>
    <m/>
    <x v="0"/>
    <s v="Novelist Plus"/>
    <x v="281"/>
    <n v="679"/>
    <n v="0"/>
    <n v="0"/>
    <n v="0"/>
    <n v="0"/>
    <n v="572"/>
    <n v="0"/>
    <n v="0"/>
    <n v="3"/>
    <m/>
    <m/>
    <m/>
    <m/>
    <m/>
    <m/>
  </r>
  <r>
    <n v="2461"/>
    <s v="2017-Q1"/>
    <x v="31"/>
    <x v="2"/>
    <s v="2017"/>
    <x v="7"/>
    <x v="8"/>
    <x v="11"/>
    <s v="azncldo"/>
    <m/>
    <x v="0"/>
    <s v="Novelist Plus"/>
    <x v="13"/>
    <n v="13"/>
    <n v="0"/>
    <n v="0"/>
    <n v="0"/>
    <n v="0"/>
    <n v="7"/>
    <n v="0"/>
    <n v="0"/>
    <n v="0"/>
    <m/>
    <m/>
    <m/>
    <m/>
    <m/>
    <m/>
  </r>
  <r>
    <n v="13597"/>
    <s v="2017-Q1"/>
    <x v="31"/>
    <x v="2"/>
    <s v="2017"/>
    <x v="7"/>
    <x v="5"/>
    <x v="38"/>
    <s v="azpayson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405419"/>
    <s v="2017-Q1"/>
    <x v="31"/>
    <x v="2"/>
    <s v="2017"/>
    <x v="7"/>
    <x v="9"/>
    <x v="12"/>
    <s v="azpcld"/>
    <m/>
    <x v="9"/>
    <s v="Novelist Plus"/>
    <x v="292"/>
    <n v="361996"/>
    <n v="0"/>
    <n v="0"/>
    <n v="0"/>
    <n v="0"/>
    <n v="0"/>
    <n v="0"/>
    <n v="0"/>
    <n v="0"/>
    <m/>
    <m/>
    <m/>
    <m/>
    <m/>
    <m/>
  </r>
  <r>
    <n v="405419"/>
    <s v="2017-Q1"/>
    <x v="31"/>
    <x v="2"/>
    <s v="2017"/>
    <x v="7"/>
    <x v="9"/>
    <x v="12"/>
    <s v="azpcld"/>
    <m/>
    <x v="3"/>
    <s v="Novelist Plus"/>
    <x v="293"/>
    <n v="84108"/>
    <n v="0"/>
    <n v="0"/>
    <n v="0"/>
    <n v="0"/>
    <n v="0"/>
    <n v="0"/>
    <n v="0"/>
    <n v="0"/>
    <m/>
    <m/>
    <m/>
    <m/>
    <m/>
    <m/>
  </r>
  <r>
    <n v="405419"/>
    <s v="2017-Q1"/>
    <x v="31"/>
    <x v="2"/>
    <s v="2017"/>
    <x v="7"/>
    <x v="9"/>
    <x v="12"/>
    <s v="azpcld"/>
    <m/>
    <x v="0"/>
    <s v="Novelist Plus"/>
    <x v="97"/>
    <n v="298"/>
    <n v="0"/>
    <n v="0"/>
    <n v="0"/>
    <n v="0"/>
    <n v="305"/>
    <n v="0"/>
    <n v="0"/>
    <n v="26"/>
    <m/>
    <m/>
    <m/>
    <m/>
    <m/>
    <m/>
  </r>
  <r>
    <n v="8901"/>
    <s v="2017-Q1"/>
    <x v="31"/>
    <x v="2"/>
    <s v="2017"/>
    <x v="7"/>
    <x v="3"/>
    <x v="13"/>
    <s v="pinal_az"/>
    <m/>
    <x v="0"/>
    <s v="Novelist Plus"/>
    <x v="67"/>
    <n v="207"/>
    <n v="0"/>
    <n v="0"/>
    <n v="0"/>
    <n v="0"/>
    <n v="203"/>
    <n v="0"/>
    <n v="0"/>
    <n v="1"/>
    <m/>
    <m/>
    <m/>
    <m/>
    <m/>
    <m/>
  </r>
  <r>
    <n v="29416"/>
    <s v="2017-Q1"/>
    <x v="31"/>
    <x v="2"/>
    <s v="2017"/>
    <x v="7"/>
    <x v="10"/>
    <x v="14"/>
    <s v="azprescott"/>
    <m/>
    <x v="0"/>
    <s v="Novelist Plus"/>
    <x v="180"/>
    <n v="216"/>
    <n v="0"/>
    <n v="0"/>
    <n v="0"/>
    <n v="0"/>
    <n v="238"/>
    <n v="0"/>
    <n v="0"/>
    <n v="89"/>
    <m/>
    <m/>
    <m/>
    <m/>
    <m/>
    <m/>
  </r>
  <r>
    <n v="11980"/>
    <s v="2017-Q1"/>
    <x v="31"/>
    <x v="2"/>
    <s v="2017"/>
    <x v="7"/>
    <x v="11"/>
    <x v="16"/>
    <s v="azsaffordgcl"/>
    <m/>
    <x v="0"/>
    <s v="Novelist Plus"/>
    <x v="27"/>
    <n v="13"/>
    <n v="0"/>
    <n v="0"/>
    <n v="0"/>
    <n v="0"/>
    <n v="5"/>
    <n v="0"/>
    <n v="0"/>
    <n v="0"/>
    <m/>
    <m/>
    <m/>
    <m/>
    <m/>
    <m/>
  </r>
  <r>
    <n v="9301"/>
    <s v="2017-Q1"/>
    <x v="31"/>
    <x v="2"/>
    <s v="2017"/>
    <x v="7"/>
    <x v="10"/>
    <x v="17"/>
    <s v="azyavapai"/>
    <m/>
    <x v="5"/>
    <s v="Novelist Plus"/>
    <x v="294"/>
    <n v="147556"/>
    <n v="0"/>
    <n v="0"/>
    <n v="0"/>
    <n v="0"/>
    <n v="0"/>
    <n v="0"/>
    <n v="0"/>
    <n v="0"/>
    <m/>
    <m/>
    <m/>
    <m/>
    <m/>
    <m/>
  </r>
  <r>
    <e v="#N/A"/>
    <s v="2017-Q1"/>
    <x v="31"/>
    <x v="2"/>
    <s v="2017"/>
    <x v="7"/>
    <x v="12"/>
    <x v="18"/>
    <s v="azycldo"/>
    <m/>
    <x v="0"/>
    <s v="Novelist Plus"/>
    <x v="31"/>
    <n v="44"/>
    <n v="0"/>
    <n v="0"/>
    <n v="0"/>
    <n v="0"/>
    <n v="49"/>
    <n v="0"/>
    <n v="0"/>
    <n v="0"/>
    <m/>
    <m/>
    <m/>
    <m/>
    <m/>
    <m/>
  </r>
  <r>
    <e v="#N/A"/>
    <s v="2017-Q1"/>
    <x v="31"/>
    <x v="2"/>
    <s v="2017"/>
    <x v="7"/>
    <x v="12"/>
    <x v="18"/>
    <s v="azycldo"/>
    <m/>
    <x v="6"/>
    <s v="Novelist Plus"/>
    <x v="295"/>
    <n v="17417"/>
    <n v="0"/>
    <n v="0"/>
    <n v="0"/>
    <n v="0"/>
    <n v="0"/>
    <n v="0"/>
    <n v="0"/>
    <n v="0"/>
    <m/>
    <m/>
    <m/>
    <m/>
    <m/>
    <m/>
  </r>
  <r>
    <n v="11452"/>
    <s v="2017-Q1"/>
    <x v="32"/>
    <x v="2"/>
    <s v="2017"/>
    <x v="8"/>
    <x v="0"/>
    <x v="0"/>
    <s v="azapachecpl"/>
    <m/>
    <x v="0"/>
    <s v="Novelist Plus"/>
    <x v="45"/>
    <n v="14"/>
    <n v="0"/>
    <n v="0"/>
    <n v="0"/>
    <n v="0"/>
    <n v="15"/>
    <n v="0"/>
    <n v="0"/>
    <n v="0"/>
    <m/>
    <m/>
    <m/>
    <m/>
    <m/>
    <m/>
  </r>
  <r>
    <e v="#N/A"/>
    <s v="2017-Q1"/>
    <x v="32"/>
    <x v="2"/>
    <s v="2017"/>
    <x v="8"/>
    <x v="1"/>
    <x v="1"/>
    <s v="azstatelibdev"/>
    <m/>
    <x v="0"/>
    <s v="Novelist Plus"/>
    <x v="123"/>
    <n v="138"/>
    <n v="0"/>
    <n v="0"/>
    <n v="0"/>
    <n v="0"/>
    <n v="67"/>
    <n v="0"/>
    <n v="0"/>
    <n v="0"/>
    <m/>
    <m/>
    <m/>
    <m/>
    <m/>
    <m/>
  </r>
  <r>
    <e v="#N/A"/>
    <s v="2017-Q1"/>
    <x v="32"/>
    <x v="2"/>
    <s v="2017"/>
    <x v="8"/>
    <x v="1"/>
    <x v="1"/>
    <s v="azstatelibdev"/>
    <m/>
    <x v="1"/>
    <s v="Novelist Plus"/>
    <x v="296"/>
    <n v="1300"/>
    <n v="0"/>
    <n v="0"/>
    <n v="0"/>
    <n v="0"/>
    <n v="1109"/>
    <n v="0"/>
    <n v="0"/>
    <n v="0"/>
    <m/>
    <m/>
    <m/>
    <m/>
    <m/>
    <m/>
  </r>
  <r>
    <e v="#N/A"/>
    <s v="2017-Q1"/>
    <x v="32"/>
    <x v="2"/>
    <s v="2017"/>
    <x v="8"/>
    <x v="7"/>
    <x v="42"/>
    <s v="azbullhead"/>
    <m/>
    <x v="0"/>
    <s v="Novelist Plus"/>
    <x v="2"/>
    <n v="2"/>
    <n v="0"/>
    <n v="0"/>
    <n v="0"/>
    <n v="0"/>
    <n v="2"/>
    <n v="0"/>
    <n v="0"/>
    <n v="0"/>
    <m/>
    <m/>
    <m/>
    <m/>
    <m/>
    <m/>
  </r>
  <r>
    <n v="1469"/>
    <s v="2017-Q1"/>
    <x v="32"/>
    <x v="2"/>
    <s v="2017"/>
    <x v="8"/>
    <x v="2"/>
    <x v="2"/>
    <s v="azccldo"/>
    <m/>
    <x v="2"/>
    <s v="Novelist Plus"/>
    <x v="59"/>
    <n v="103"/>
    <n v="0"/>
    <n v="0"/>
    <n v="0"/>
    <n v="0"/>
    <n v="89"/>
    <n v="0"/>
    <n v="0"/>
    <n v="0"/>
    <m/>
    <m/>
    <m/>
    <m/>
    <m/>
    <m/>
  </r>
  <r>
    <n v="1469"/>
    <s v="2017-Q1"/>
    <x v="32"/>
    <x v="2"/>
    <s v="2017"/>
    <x v="8"/>
    <x v="2"/>
    <x v="2"/>
    <s v="azccldo"/>
    <m/>
    <x v="0"/>
    <s v="Novelist Plus"/>
    <x v="2"/>
    <n v="4"/>
    <n v="0"/>
    <n v="0"/>
    <n v="0"/>
    <n v="0"/>
    <n v="4"/>
    <n v="0"/>
    <n v="0"/>
    <n v="0"/>
    <m/>
    <m/>
    <m/>
    <m/>
    <m/>
    <m/>
  </r>
  <r>
    <n v="72247"/>
    <s v="2017-Q1"/>
    <x v="32"/>
    <x v="2"/>
    <s v="2017"/>
    <x v="8"/>
    <x v="4"/>
    <x v="5"/>
    <s v="azflagstaff"/>
    <m/>
    <x v="0"/>
    <s v="Novelist Plus"/>
    <x v="39"/>
    <n v="329"/>
    <n v="0"/>
    <n v="0"/>
    <n v="0"/>
    <n v="0"/>
    <n v="237"/>
    <n v="0"/>
    <n v="0"/>
    <n v="98"/>
    <m/>
    <m/>
    <m/>
    <m/>
    <m/>
    <m/>
  </r>
  <r>
    <n v="72"/>
    <s v="2017-Q1"/>
    <x v="32"/>
    <x v="2"/>
    <s v="2017"/>
    <x v="8"/>
    <x v="5"/>
    <x v="7"/>
    <s v="azgcldo"/>
    <m/>
    <x v="0"/>
    <s v="Novelist Plus"/>
    <x v="75"/>
    <n v="121"/>
    <n v="0"/>
    <n v="0"/>
    <n v="0"/>
    <n v="0"/>
    <n v="52"/>
    <n v="0"/>
    <n v="0"/>
    <n v="0"/>
    <m/>
    <m/>
    <m/>
    <m/>
    <m/>
    <m/>
  </r>
  <r>
    <e v="#N/A"/>
    <s v="2017-Q1"/>
    <x v="32"/>
    <x v="2"/>
    <s v="2017"/>
    <x v="8"/>
    <x v="7"/>
    <x v="40"/>
    <s v="azvallevista"/>
    <m/>
    <x v="0"/>
    <s v="Novelist Plus"/>
    <x v="243"/>
    <n v="290"/>
    <n v="0"/>
    <n v="0"/>
    <n v="0"/>
    <n v="0"/>
    <n v="274"/>
    <n v="0"/>
    <n v="0"/>
    <n v="0"/>
    <m/>
    <m/>
    <m/>
    <m/>
    <m/>
    <m/>
  </r>
  <r>
    <e v="#N/A"/>
    <s v="2017-Q1"/>
    <x v="32"/>
    <x v="2"/>
    <s v="2017"/>
    <x v="8"/>
    <x v="7"/>
    <x v="36"/>
    <s v="azmeadview"/>
    <m/>
    <x v="0"/>
    <s v="Novelist Plus"/>
    <x v="2"/>
    <n v="1"/>
    <n v="0"/>
    <n v="0"/>
    <n v="0"/>
    <n v="0"/>
    <n v="3"/>
    <n v="0"/>
    <n v="0"/>
    <n v="0"/>
    <m/>
    <m/>
    <m/>
    <m/>
    <m/>
    <m/>
  </r>
  <r>
    <n v="87143"/>
    <s v="2017-Q1"/>
    <x v="32"/>
    <x v="2"/>
    <s v="2017"/>
    <x v="8"/>
    <x v="7"/>
    <x v="10"/>
    <s v="azmohave"/>
    <m/>
    <x v="0"/>
    <s v="Novelist Plus"/>
    <x v="297"/>
    <n v="738"/>
    <n v="0"/>
    <n v="0"/>
    <n v="0"/>
    <n v="0"/>
    <n v="593"/>
    <n v="0"/>
    <n v="0"/>
    <n v="0"/>
    <m/>
    <m/>
    <m/>
    <m/>
    <m/>
    <m/>
  </r>
  <r>
    <n v="2461"/>
    <s v="2017-Q1"/>
    <x v="32"/>
    <x v="2"/>
    <s v="2017"/>
    <x v="8"/>
    <x v="8"/>
    <x v="11"/>
    <s v="azncldo"/>
    <m/>
    <x v="0"/>
    <s v="Novelist Plus"/>
    <x v="108"/>
    <n v="22"/>
    <n v="0"/>
    <n v="0"/>
    <n v="0"/>
    <n v="0"/>
    <n v="17"/>
    <n v="0"/>
    <n v="0"/>
    <n v="0"/>
    <m/>
    <m/>
    <m/>
    <m/>
    <m/>
    <m/>
  </r>
  <r>
    <n v="13597"/>
    <s v="2017-Q1"/>
    <x v="32"/>
    <x v="2"/>
    <s v="2017"/>
    <x v="8"/>
    <x v="5"/>
    <x v="38"/>
    <s v="azpayson"/>
    <m/>
    <x v="0"/>
    <s v="Novelist Plus"/>
    <x v="5"/>
    <n v="4"/>
    <n v="0"/>
    <n v="0"/>
    <n v="0"/>
    <n v="0"/>
    <n v="1"/>
    <n v="0"/>
    <n v="0"/>
    <n v="0"/>
    <m/>
    <m/>
    <m/>
    <m/>
    <m/>
    <m/>
  </r>
  <r>
    <n v="405419"/>
    <s v="2017-Q1"/>
    <x v="32"/>
    <x v="2"/>
    <s v="2017"/>
    <x v="8"/>
    <x v="9"/>
    <x v="12"/>
    <s v="azpcld"/>
    <m/>
    <x v="0"/>
    <s v="Novelist Plus"/>
    <x v="169"/>
    <n v="229"/>
    <n v="0"/>
    <n v="0"/>
    <n v="0"/>
    <n v="0"/>
    <n v="386"/>
    <n v="0"/>
    <n v="0"/>
    <n v="37"/>
    <m/>
    <m/>
    <m/>
    <m/>
    <m/>
    <m/>
  </r>
  <r>
    <n v="405419"/>
    <s v="2017-Q1"/>
    <x v="32"/>
    <x v="2"/>
    <s v="2017"/>
    <x v="8"/>
    <x v="9"/>
    <x v="12"/>
    <s v="azpcld"/>
    <m/>
    <x v="3"/>
    <s v="Novelist Plus"/>
    <x v="298"/>
    <n v="97523"/>
    <n v="0"/>
    <n v="0"/>
    <n v="0"/>
    <n v="0"/>
    <n v="0"/>
    <n v="0"/>
    <n v="0"/>
    <n v="0"/>
    <m/>
    <m/>
    <m/>
    <m/>
    <m/>
    <m/>
  </r>
  <r>
    <n v="405419"/>
    <s v="2017-Q1"/>
    <x v="32"/>
    <x v="2"/>
    <s v="2017"/>
    <x v="8"/>
    <x v="9"/>
    <x v="12"/>
    <s v="azpcld"/>
    <m/>
    <x v="9"/>
    <s v="Novelist Plus"/>
    <x v="299"/>
    <n v="387849"/>
    <n v="0"/>
    <n v="0"/>
    <n v="0"/>
    <n v="0"/>
    <n v="0"/>
    <n v="0"/>
    <n v="0"/>
    <n v="0"/>
    <m/>
    <m/>
    <m/>
    <m/>
    <m/>
    <m/>
  </r>
  <r>
    <n v="8901"/>
    <s v="2017-Q1"/>
    <x v="32"/>
    <x v="2"/>
    <s v="2017"/>
    <x v="8"/>
    <x v="3"/>
    <x v="13"/>
    <s v="pinal_az"/>
    <m/>
    <x v="0"/>
    <s v="Novelist Plus"/>
    <x v="82"/>
    <n v="123"/>
    <n v="0"/>
    <n v="0"/>
    <n v="0"/>
    <n v="0"/>
    <n v="80"/>
    <n v="0"/>
    <n v="0"/>
    <n v="1"/>
    <m/>
    <m/>
    <m/>
    <m/>
    <m/>
    <m/>
  </r>
  <r>
    <n v="29416"/>
    <s v="2017-Q1"/>
    <x v="32"/>
    <x v="2"/>
    <s v="2017"/>
    <x v="8"/>
    <x v="10"/>
    <x v="14"/>
    <s v="azprescott"/>
    <m/>
    <x v="0"/>
    <s v="Novelist Plus"/>
    <x v="226"/>
    <n v="114"/>
    <n v="0"/>
    <n v="0"/>
    <n v="0"/>
    <n v="0"/>
    <n v="125"/>
    <n v="0"/>
    <n v="0"/>
    <n v="28"/>
    <m/>
    <m/>
    <m/>
    <m/>
    <m/>
    <m/>
  </r>
  <r>
    <n v="11980"/>
    <s v="2017-Q1"/>
    <x v="32"/>
    <x v="2"/>
    <s v="2017"/>
    <x v="8"/>
    <x v="11"/>
    <x v="16"/>
    <s v="azsaffordgcl"/>
    <m/>
    <x v="0"/>
    <s v="Novelist Plus"/>
    <x v="12"/>
    <n v="14"/>
    <n v="0"/>
    <n v="0"/>
    <n v="0"/>
    <n v="0"/>
    <n v="8"/>
    <n v="0"/>
    <n v="0"/>
    <n v="0"/>
    <m/>
    <m/>
    <m/>
    <m/>
    <m/>
    <m/>
  </r>
  <r>
    <n v="9301"/>
    <s v="2017-Q1"/>
    <x v="32"/>
    <x v="2"/>
    <s v="2017"/>
    <x v="8"/>
    <x v="10"/>
    <x v="17"/>
    <s v="azyavapai"/>
    <m/>
    <x v="5"/>
    <s v="Novelist Plus"/>
    <x v="300"/>
    <n v="162555"/>
    <n v="0"/>
    <n v="0"/>
    <n v="0"/>
    <n v="0"/>
    <n v="0"/>
    <n v="0"/>
    <n v="0"/>
    <n v="0"/>
    <m/>
    <m/>
    <m/>
    <m/>
    <m/>
    <m/>
  </r>
  <r>
    <e v="#N/A"/>
    <s v="2017-Q1"/>
    <x v="32"/>
    <x v="2"/>
    <s v="2017"/>
    <x v="8"/>
    <x v="12"/>
    <x v="18"/>
    <s v="azycldo"/>
    <m/>
    <x v="0"/>
    <s v="Novelist Plus"/>
    <x v="66"/>
    <n v="63"/>
    <n v="0"/>
    <n v="0"/>
    <n v="0"/>
    <n v="0"/>
    <n v="203"/>
    <n v="0"/>
    <n v="0"/>
    <n v="0"/>
    <m/>
    <m/>
    <m/>
    <m/>
    <m/>
    <m/>
  </r>
  <r>
    <e v="#N/A"/>
    <s v="2017-Q1"/>
    <x v="32"/>
    <x v="2"/>
    <s v="2017"/>
    <x v="8"/>
    <x v="12"/>
    <x v="18"/>
    <s v="azycldo"/>
    <m/>
    <x v="6"/>
    <s v="Novelist Plus"/>
    <x v="301"/>
    <n v="19128"/>
    <n v="0"/>
    <n v="0"/>
    <n v="0"/>
    <n v="0"/>
    <n v="0"/>
    <n v="0"/>
    <n v="0"/>
    <n v="0"/>
    <m/>
    <m/>
    <m/>
    <m/>
    <m/>
    <m/>
  </r>
  <r>
    <n v="11452"/>
    <s v="2017-Q2"/>
    <x v="33"/>
    <x v="2"/>
    <s v="2017"/>
    <x v="9"/>
    <x v="0"/>
    <x v="0"/>
    <s v="azapachecpl"/>
    <m/>
    <x v="0"/>
    <s v="Novelist Plus"/>
    <x v="13"/>
    <n v="27"/>
    <n v="0"/>
    <n v="0"/>
    <n v="0"/>
    <n v="0"/>
    <n v="13"/>
    <n v="0"/>
    <n v="0"/>
    <n v="0"/>
    <m/>
    <m/>
    <m/>
    <m/>
    <m/>
    <m/>
  </r>
  <r>
    <e v="#N/A"/>
    <s v="2017-Q2"/>
    <x v="33"/>
    <x v="2"/>
    <s v="2017"/>
    <x v="9"/>
    <x v="1"/>
    <x v="1"/>
    <s v="azstatelibdev"/>
    <m/>
    <x v="0"/>
    <s v="Novelist Plus"/>
    <x v="121"/>
    <n v="39"/>
    <n v="0"/>
    <n v="0"/>
    <n v="0"/>
    <n v="0"/>
    <n v="6"/>
    <n v="0"/>
    <n v="0"/>
    <n v="0"/>
    <m/>
    <m/>
    <m/>
    <m/>
    <m/>
    <m/>
  </r>
  <r>
    <e v="#N/A"/>
    <s v="2017-Q2"/>
    <x v="33"/>
    <x v="2"/>
    <s v="2017"/>
    <x v="9"/>
    <x v="1"/>
    <x v="1"/>
    <s v="azstatelibdev"/>
    <m/>
    <x v="1"/>
    <s v="Novelist Plus"/>
    <x v="302"/>
    <n v="1156"/>
    <n v="4"/>
    <n v="4"/>
    <n v="0"/>
    <n v="0"/>
    <n v="923"/>
    <n v="0"/>
    <n v="0"/>
    <n v="0"/>
    <m/>
    <m/>
    <m/>
    <m/>
    <m/>
    <m/>
  </r>
  <r>
    <n v="1469"/>
    <s v="2017-Q2"/>
    <x v="33"/>
    <x v="2"/>
    <s v="2017"/>
    <x v="9"/>
    <x v="2"/>
    <x v="2"/>
    <s v="azccldo"/>
    <m/>
    <x v="2"/>
    <s v="Novelist Plus"/>
    <x v="50"/>
    <n v="151"/>
    <n v="0"/>
    <n v="0"/>
    <n v="0"/>
    <n v="0"/>
    <n v="69"/>
    <n v="0"/>
    <n v="0"/>
    <n v="0"/>
    <m/>
    <m/>
    <m/>
    <m/>
    <m/>
    <m/>
  </r>
  <r>
    <n v="72247"/>
    <s v="2017-Q2"/>
    <x v="33"/>
    <x v="2"/>
    <s v="2017"/>
    <x v="9"/>
    <x v="4"/>
    <x v="5"/>
    <s v="azflagstaff"/>
    <m/>
    <x v="0"/>
    <s v="Novelist Plus"/>
    <x v="57"/>
    <n v="333"/>
    <n v="0"/>
    <n v="0"/>
    <n v="0"/>
    <n v="0"/>
    <n v="243"/>
    <n v="0"/>
    <n v="0"/>
    <n v="270"/>
    <m/>
    <m/>
    <m/>
    <m/>
    <m/>
    <m/>
  </r>
  <r>
    <n v="72"/>
    <s v="2017-Q2"/>
    <x v="33"/>
    <x v="2"/>
    <s v="2017"/>
    <x v="9"/>
    <x v="5"/>
    <x v="7"/>
    <s v="azgcldo"/>
    <m/>
    <x v="0"/>
    <s v="Novelist Plus"/>
    <x v="81"/>
    <n v="92"/>
    <n v="0"/>
    <n v="0"/>
    <n v="0"/>
    <n v="0"/>
    <n v="28"/>
    <n v="0"/>
    <n v="0"/>
    <n v="0"/>
    <m/>
    <m/>
    <m/>
    <m/>
    <m/>
    <m/>
  </r>
  <r>
    <e v="#N/A"/>
    <s v="2017-Q2"/>
    <x v="33"/>
    <x v="2"/>
    <s v="2017"/>
    <x v="9"/>
    <x v="7"/>
    <x v="40"/>
    <s v="azvallevista"/>
    <m/>
    <x v="0"/>
    <s v="Novelist Plus"/>
    <x v="119"/>
    <n v="280"/>
    <n v="0"/>
    <n v="0"/>
    <n v="0"/>
    <n v="0"/>
    <n v="264"/>
    <n v="0"/>
    <n v="0"/>
    <n v="0"/>
    <m/>
    <m/>
    <m/>
    <m/>
    <m/>
    <m/>
  </r>
  <r>
    <e v="#N/A"/>
    <s v="2017-Q2"/>
    <x v="33"/>
    <x v="2"/>
    <s v="2017"/>
    <x v="9"/>
    <x v="7"/>
    <x v="36"/>
    <s v="azmeadview"/>
    <m/>
    <x v="0"/>
    <s v="Novelist Plus"/>
    <x v="5"/>
    <n v="6"/>
    <n v="0"/>
    <n v="0"/>
    <n v="0"/>
    <n v="0"/>
    <n v="6"/>
    <n v="0"/>
    <n v="0"/>
    <n v="0"/>
    <m/>
    <m/>
    <m/>
    <m/>
    <m/>
    <m/>
  </r>
  <r>
    <n v="87143"/>
    <s v="2017-Q2"/>
    <x v="33"/>
    <x v="2"/>
    <s v="2017"/>
    <x v="9"/>
    <x v="7"/>
    <x v="10"/>
    <s v="azmohave"/>
    <m/>
    <x v="0"/>
    <s v="Novelist Plus"/>
    <x v="91"/>
    <n v="641"/>
    <n v="0"/>
    <n v="0"/>
    <n v="0"/>
    <n v="0"/>
    <n v="567"/>
    <n v="0"/>
    <n v="0"/>
    <n v="0"/>
    <m/>
    <m/>
    <m/>
    <m/>
    <m/>
    <m/>
  </r>
  <r>
    <n v="2461"/>
    <s v="2017-Q2"/>
    <x v="33"/>
    <x v="2"/>
    <s v="2017"/>
    <x v="9"/>
    <x v="8"/>
    <x v="11"/>
    <s v="azncldo"/>
    <m/>
    <x v="0"/>
    <s v="Novelist Plus"/>
    <x v="12"/>
    <n v="4"/>
    <n v="0"/>
    <n v="0"/>
    <n v="0"/>
    <n v="0"/>
    <n v="11"/>
    <n v="0"/>
    <n v="0"/>
    <n v="0"/>
    <m/>
    <m/>
    <m/>
    <m/>
    <m/>
    <m/>
  </r>
  <r>
    <n v="405419"/>
    <s v="2017-Q2"/>
    <x v="33"/>
    <x v="2"/>
    <s v="2017"/>
    <x v="9"/>
    <x v="9"/>
    <x v="12"/>
    <s v="azpcld"/>
    <m/>
    <x v="0"/>
    <s v="Novelist Plus"/>
    <x v="7"/>
    <n v="209"/>
    <n v="1"/>
    <n v="1"/>
    <n v="0"/>
    <n v="0"/>
    <n v="216"/>
    <n v="0"/>
    <n v="0"/>
    <n v="104"/>
    <m/>
    <m/>
    <m/>
    <m/>
    <m/>
    <m/>
  </r>
  <r>
    <n v="405419"/>
    <s v="2017-Q2"/>
    <x v="33"/>
    <x v="2"/>
    <s v="2017"/>
    <x v="9"/>
    <x v="9"/>
    <x v="12"/>
    <s v="azpcld"/>
    <m/>
    <x v="3"/>
    <s v="Novelist Plus"/>
    <x v="303"/>
    <n v="94183"/>
    <n v="0"/>
    <n v="0"/>
    <n v="0"/>
    <n v="0"/>
    <n v="0"/>
    <n v="0"/>
    <n v="0"/>
    <n v="0"/>
    <m/>
    <m/>
    <m/>
    <m/>
    <m/>
    <m/>
  </r>
  <r>
    <n v="405419"/>
    <s v="2017-Q2"/>
    <x v="33"/>
    <x v="2"/>
    <s v="2017"/>
    <x v="9"/>
    <x v="9"/>
    <x v="12"/>
    <s v="azpcld"/>
    <m/>
    <x v="9"/>
    <s v="Novelist Plus"/>
    <x v="304"/>
    <n v="350190"/>
    <n v="0"/>
    <n v="0"/>
    <n v="0"/>
    <n v="0"/>
    <n v="0"/>
    <n v="0"/>
    <n v="0"/>
    <n v="0"/>
    <m/>
    <m/>
    <m/>
    <m/>
    <m/>
    <m/>
  </r>
  <r>
    <n v="8901"/>
    <s v="2017-Q2"/>
    <x v="33"/>
    <x v="2"/>
    <s v="2017"/>
    <x v="9"/>
    <x v="3"/>
    <x v="13"/>
    <s v="pinal_az"/>
    <m/>
    <x v="0"/>
    <s v="Novelist Plus"/>
    <x v="35"/>
    <n v="164"/>
    <n v="0"/>
    <n v="0"/>
    <n v="0"/>
    <n v="0"/>
    <n v="140"/>
    <n v="0"/>
    <n v="0"/>
    <n v="12"/>
    <m/>
    <m/>
    <m/>
    <m/>
    <m/>
    <m/>
  </r>
  <r>
    <n v="29416"/>
    <s v="2017-Q2"/>
    <x v="33"/>
    <x v="2"/>
    <s v="2017"/>
    <x v="9"/>
    <x v="10"/>
    <x v="14"/>
    <s v="azprescott"/>
    <m/>
    <x v="0"/>
    <s v="Novelist Plus"/>
    <x v="115"/>
    <n v="132"/>
    <n v="0"/>
    <n v="0"/>
    <n v="0"/>
    <n v="0"/>
    <n v="221"/>
    <n v="0"/>
    <n v="0"/>
    <n v="38"/>
    <m/>
    <m/>
    <m/>
    <m/>
    <m/>
    <m/>
  </r>
  <r>
    <n v="11980"/>
    <s v="2017-Q2"/>
    <x v="33"/>
    <x v="2"/>
    <s v="2017"/>
    <x v="9"/>
    <x v="11"/>
    <x v="16"/>
    <s v="azsaffordgcl"/>
    <m/>
    <x v="0"/>
    <s v="Novelist Plus"/>
    <x v="5"/>
    <n v="8"/>
    <n v="0"/>
    <n v="0"/>
    <n v="0"/>
    <n v="0"/>
    <n v="3"/>
    <n v="0"/>
    <n v="0"/>
    <n v="0"/>
    <m/>
    <m/>
    <m/>
    <m/>
    <m/>
    <m/>
  </r>
  <r>
    <n v="9301"/>
    <s v="2017-Q2"/>
    <x v="33"/>
    <x v="2"/>
    <s v="2017"/>
    <x v="9"/>
    <x v="10"/>
    <x v="17"/>
    <s v="azyavapai"/>
    <m/>
    <x v="5"/>
    <s v="Novelist Plus"/>
    <x v="305"/>
    <n v="152118"/>
    <n v="0"/>
    <n v="0"/>
    <n v="0"/>
    <n v="0"/>
    <n v="0"/>
    <n v="0"/>
    <n v="0"/>
    <n v="0"/>
    <m/>
    <m/>
    <m/>
    <m/>
    <m/>
    <m/>
  </r>
  <r>
    <e v="#N/A"/>
    <s v="2017-Q2"/>
    <x v="33"/>
    <x v="2"/>
    <s v="2017"/>
    <x v="9"/>
    <x v="12"/>
    <x v="18"/>
    <s v="azycldo"/>
    <m/>
    <x v="6"/>
    <s v="Novelist Plus"/>
    <x v="306"/>
    <n v="15110"/>
    <n v="0"/>
    <n v="0"/>
    <n v="0"/>
    <n v="0"/>
    <n v="0"/>
    <n v="0"/>
    <n v="0"/>
    <n v="0"/>
    <m/>
    <m/>
    <m/>
    <m/>
    <m/>
    <m/>
  </r>
  <r>
    <e v="#N/A"/>
    <s v="2017-Q2"/>
    <x v="33"/>
    <x v="2"/>
    <s v="2017"/>
    <x v="9"/>
    <x v="12"/>
    <x v="18"/>
    <s v="azycldo"/>
    <m/>
    <x v="0"/>
    <s v="Novelist Plus"/>
    <x v="61"/>
    <n v="58"/>
    <n v="0"/>
    <n v="0"/>
    <n v="0"/>
    <n v="0"/>
    <n v="90"/>
    <n v="0"/>
    <n v="0"/>
    <n v="0"/>
    <m/>
    <m/>
    <m/>
    <m/>
    <m/>
    <m/>
  </r>
  <r>
    <n v="63208"/>
    <s v="2017-Q2"/>
    <x v="34"/>
    <x v="2"/>
    <s v="2017"/>
    <x v="10"/>
    <x v="3"/>
    <x v="29"/>
    <s v="azapachejct"/>
    <m/>
    <x v="0"/>
    <s v="Novelist Plus"/>
    <x v="2"/>
    <n v="2"/>
    <n v="0"/>
    <n v="0"/>
    <n v="0"/>
    <n v="0"/>
    <n v="0"/>
    <n v="0"/>
    <n v="0"/>
    <n v="0"/>
    <m/>
    <m/>
    <m/>
    <m/>
    <m/>
    <m/>
  </r>
  <r>
    <e v="#N/A"/>
    <s v="2017-Q2"/>
    <x v="34"/>
    <x v="2"/>
    <s v="2017"/>
    <x v="10"/>
    <x v="1"/>
    <x v="1"/>
    <s v="azstatelibdev"/>
    <m/>
    <x v="0"/>
    <s v="Novelist Plus"/>
    <x v="82"/>
    <n v="99"/>
    <n v="0"/>
    <n v="0"/>
    <n v="0"/>
    <n v="0"/>
    <n v="26"/>
    <n v="0"/>
    <n v="0"/>
    <n v="0"/>
    <m/>
    <m/>
    <m/>
    <m/>
    <m/>
    <m/>
  </r>
  <r>
    <e v="#N/A"/>
    <s v="2017-Q2"/>
    <x v="34"/>
    <x v="2"/>
    <s v="2017"/>
    <x v="10"/>
    <x v="1"/>
    <x v="1"/>
    <s v="azstatelibdev"/>
    <m/>
    <x v="1"/>
    <s v="Novelist Plus"/>
    <x v="307"/>
    <n v="433"/>
    <n v="0"/>
    <n v="0"/>
    <n v="0"/>
    <n v="0"/>
    <n v="431"/>
    <n v="0"/>
    <n v="0"/>
    <n v="0"/>
    <m/>
    <m/>
    <m/>
    <m/>
    <m/>
    <m/>
  </r>
  <r>
    <e v="#N/A"/>
    <s v="2017-Q2"/>
    <x v="34"/>
    <x v="2"/>
    <s v="2017"/>
    <x v="10"/>
    <x v="10"/>
    <x v="43"/>
    <s v="azblackcyn"/>
    <m/>
    <x v="0"/>
    <s v="Novelist Plus"/>
    <x v="2"/>
    <n v="6"/>
    <n v="0"/>
    <n v="0"/>
    <n v="0"/>
    <n v="0"/>
    <n v="2"/>
    <n v="0"/>
    <n v="0"/>
    <n v="0"/>
    <m/>
    <m/>
    <m/>
    <m/>
    <m/>
    <m/>
  </r>
  <r>
    <n v="10528"/>
    <s v="2017-Q2"/>
    <x v="34"/>
    <x v="2"/>
    <s v="2017"/>
    <x v="10"/>
    <x v="10"/>
    <x v="39"/>
    <s v="azchinovalley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1469"/>
    <s v="2017-Q2"/>
    <x v="34"/>
    <x v="2"/>
    <s v="2017"/>
    <x v="10"/>
    <x v="2"/>
    <x v="2"/>
    <s v="azccldo"/>
    <m/>
    <x v="2"/>
    <s v="Novelist Plus"/>
    <x v="4"/>
    <n v="254"/>
    <n v="0"/>
    <n v="0"/>
    <n v="0"/>
    <n v="0"/>
    <n v="273"/>
    <n v="0"/>
    <n v="0"/>
    <n v="0"/>
    <m/>
    <m/>
    <m/>
    <m/>
    <m/>
    <m/>
  </r>
  <r>
    <n v="72247"/>
    <s v="2017-Q2"/>
    <x v="34"/>
    <x v="2"/>
    <s v="2017"/>
    <x v="10"/>
    <x v="4"/>
    <x v="5"/>
    <s v="azflagstaff"/>
    <m/>
    <x v="0"/>
    <s v="Novelist Plus"/>
    <x v="308"/>
    <n v="258"/>
    <n v="0"/>
    <n v="0"/>
    <n v="0"/>
    <n v="0"/>
    <n v="197"/>
    <n v="0"/>
    <n v="0"/>
    <n v="53"/>
    <m/>
    <m/>
    <m/>
    <m/>
    <m/>
    <m/>
  </r>
  <r>
    <n v="72"/>
    <s v="2017-Q2"/>
    <x v="34"/>
    <x v="2"/>
    <s v="2017"/>
    <x v="10"/>
    <x v="5"/>
    <x v="7"/>
    <s v="azgcldo"/>
    <m/>
    <x v="0"/>
    <s v="Novelist Plus"/>
    <x v="82"/>
    <n v="179"/>
    <n v="0"/>
    <n v="0"/>
    <n v="0"/>
    <n v="0"/>
    <n v="90"/>
    <n v="0"/>
    <n v="0"/>
    <n v="0"/>
    <m/>
    <m/>
    <m/>
    <m/>
    <m/>
    <m/>
  </r>
  <r>
    <e v="#N/A"/>
    <s v="2017-Q2"/>
    <x v="34"/>
    <x v="2"/>
    <s v="2017"/>
    <x v="10"/>
    <x v="7"/>
    <x v="40"/>
    <s v="azvallevista"/>
    <m/>
    <x v="0"/>
    <s v="Novelist Plus"/>
    <x v="53"/>
    <n v="135"/>
    <n v="0"/>
    <n v="0"/>
    <n v="0"/>
    <n v="0"/>
    <n v="152"/>
    <n v="0"/>
    <n v="0"/>
    <n v="0"/>
    <m/>
    <m/>
    <m/>
    <m/>
    <m/>
    <m/>
  </r>
  <r>
    <e v="#N/A"/>
    <s v="2017-Q2"/>
    <x v="34"/>
    <x v="2"/>
    <s v="2017"/>
    <x v="10"/>
    <x v="7"/>
    <x v="36"/>
    <s v="azmeadview"/>
    <m/>
    <x v="0"/>
    <s v="Novelist Plus"/>
    <x v="92"/>
    <n v="21"/>
    <n v="0"/>
    <n v="0"/>
    <n v="0"/>
    <n v="0"/>
    <n v="9"/>
    <n v="0"/>
    <n v="0"/>
    <n v="0"/>
    <m/>
    <m/>
    <m/>
    <m/>
    <m/>
    <m/>
  </r>
  <r>
    <n v="87143"/>
    <s v="2017-Q2"/>
    <x v="34"/>
    <x v="2"/>
    <s v="2017"/>
    <x v="10"/>
    <x v="7"/>
    <x v="10"/>
    <s v="azmohave"/>
    <m/>
    <x v="0"/>
    <s v="Novelist Plus"/>
    <x v="309"/>
    <n v="698"/>
    <n v="0"/>
    <n v="0"/>
    <n v="0"/>
    <n v="0"/>
    <n v="596"/>
    <n v="0"/>
    <n v="0"/>
    <n v="1"/>
    <m/>
    <m/>
    <m/>
    <m/>
    <m/>
    <m/>
  </r>
  <r>
    <n v="2461"/>
    <s v="2017-Q2"/>
    <x v="34"/>
    <x v="2"/>
    <s v="2017"/>
    <x v="10"/>
    <x v="8"/>
    <x v="11"/>
    <s v="azncldo"/>
    <m/>
    <x v="0"/>
    <s v="Novelist Plus"/>
    <x v="0"/>
    <n v="15"/>
    <n v="0"/>
    <n v="0"/>
    <n v="0"/>
    <n v="0"/>
    <n v="7"/>
    <n v="0"/>
    <n v="0"/>
    <n v="0"/>
    <m/>
    <m/>
    <m/>
    <m/>
    <m/>
    <m/>
  </r>
  <r>
    <n v="13597"/>
    <s v="2017-Q2"/>
    <x v="34"/>
    <x v="2"/>
    <s v="2017"/>
    <x v="10"/>
    <x v="5"/>
    <x v="38"/>
    <s v="azpayson"/>
    <m/>
    <x v="0"/>
    <s v="Novelist Plus"/>
    <x v="5"/>
    <n v="3"/>
    <n v="0"/>
    <n v="0"/>
    <n v="0"/>
    <n v="0"/>
    <n v="0"/>
    <n v="0"/>
    <n v="0"/>
    <n v="0"/>
    <m/>
    <m/>
    <m/>
    <m/>
    <m/>
    <m/>
  </r>
  <r>
    <n v="405419"/>
    <s v="2017-Q2"/>
    <x v="34"/>
    <x v="2"/>
    <s v="2017"/>
    <x v="10"/>
    <x v="9"/>
    <x v="12"/>
    <s v="azpcld"/>
    <m/>
    <x v="0"/>
    <s v="Novelist Plus"/>
    <x v="33"/>
    <n v="178"/>
    <n v="0"/>
    <n v="0"/>
    <n v="0"/>
    <n v="0"/>
    <n v="310"/>
    <n v="0"/>
    <n v="0"/>
    <n v="22"/>
    <m/>
    <m/>
    <m/>
    <m/>
    <m/>
    <m/>
  </r>
  <r>
    <n v="405419"/>
    <s v="2017-Q2"/>
    <x v="34"/>
    <x v="2"/>
    <s v="2017"/>
    <x v="10"/>
    <x v="9"/>
    <x v="12"/>
    <s v="azpcld"/>
    <m/>
    <x v="3"/>
    <s v="Novelist Plus"/>
    <x v="310"/>
    <n v="90594"/>
    <n v="0"/>
    <n v="0"/>
    <n v="0"/>
    <n v="0"/>
    <n v="0"/>
    <n v="0"/>
    <n v="0"/>
    <n v="0"/>
    <m/>
    <m/>
    <m/>
    <m/>
    <m/>
    <m/>
  </r>
  <r>
    <n v="405419"/>
    <s v="2017-Q2"/>
    <x v="34"/>
    <x v="2"/>
    <s v="2017"/>
    <x v="10"/>
    <x v="9"/>
    <x v="12"/>
    <s v="azpcld"/>
    <m/>
    <x v="9"/>
    <s v="Novelist Plus"/>
    <x v="311"/>
    <n v="417882"/>
    <n v="0"/>
    <n v="0"/>
    <n v="0"/>
    <n v="0"/>
    <n v="0"/>
    <n v="0"/>
    <n v="0"/>
    <n v="0"/>
    <m/>
    <m/>
    <m/>
    <m/>
    <m/>
    <m/>
  </r>
  <r>
    <n v="8901"/>
    <s v="2017-Q2"/>
    <x v="34"/>
    <x v="2"/>
    <s v="2017"/>
    <x v="10"/>
    <x v="3"/>
    <x v="13"/>
    <s v="pinal_az"/>
    <m/>
    <x v="0"/>
    <s v="Novelist Plus"/>
    <x v="243"/>
    <n v="378"/>
    <n v="0"/>
    <n v="0"/>
    <n v="0"/>
    <n v="0"/>
    <n v="279"/>
    <n v="0"/>
    <n v="0"/>
    <n v="3"/>
    <m/>
    <m/>
    <m/>
    <m/>
    <m/>
    <m/>
  </r>
  <r>
    <n v="29416"/>
    <s v="2017-Q2"/>
    <x v="34"/>
    <x v="2"/>
    <s v="2017"/>
    <x v="10"/>
    <x v="10"/>
    <x v="14"/>
    <s v="azprescott"/>
    <m/>
    <x v="0"/>
    <s v="Novelist Plus"/>
    <x v="77"/>
    <n v="130"/>
    <n v="0"/>
    <n v="0"/>
    <n v="0"/>
    <n v="0"/>
    <n v="111"/>
    <n v="0"/>
    <n v="0"/>
    <n v="14"/>
    <m/>
    <m/>
    <m/>
    <m/>
    <m/>
    <m/>
  </r>
  <r>
    <n v="11980"/>
    <s v="2017-Q2"/>
    <x v="34"/>
    <x v="2"/>
    <s v="2017"/>
    <x v="10"/>
    <x v="11"/>
    <x v="16"/>
    <s v="azsaffordgcl"/>
    <m/>
    <x v="0"/>
    <s v="Novelist Plus"/>
    <x v="5"/>
    <n v="3"/>
    <n v="0"/>
    <n v="0"/>
    <n v="0"/>
    <n v="0"/>
    <n v="4"/>
    <n v="0"/>
    <n v="0"/>
    <n v="0"/>
    <m/>
    <m/>
    <m/>
    <m/>
    <m/>
    <m/>
  </r>
  <r>
    <n v="9301"/>
    <s v="2017-Q2"/>
    <x v="34"/>
    <x v="2"/>
    <s v="2017"/>
    <x v="10"/>
    <x v="10"/>
    <x v="17"/>
    <s v="azyavapai"/>
    <m/>
    <x v="5"/>
    <s v="Novelist Plus"/>
    <x v="312"/>
    <n v="177498"/>
    <n v="0"/>
    <n v="0"/>
    <n v="0"/>
    <n v="0"/>
    <n v="0"/>
    <n v="0"/>
    <n v="0"/>
    <n v="0"/>
    <m/>
    <m/>
    <m/>
    <m/>
    <m/>
    <m/>
  </r>
  <r>
    <e v="#N/A"/>
    <s v="2017-Q2"/>
    <x v="34"/>
    <x v="2"/>
    <s v="2017"/>
    <x v="10"/>
    <x v="12"/>
    <x v="18"/>
    <s v="azycldo"/>
    <m/>
    <x v="0"/>
    <s v="Novelist Plus"/>
    <x v="142"/>
    <n v="51"/>
    <n v="0"/>
    <n v="0"/>
    <n v="0"/>
    <n v="0"/>
    <n v="129"/>
    <n v="0"/>
    <n v="0"/>
    <n v="0"/>
    <m/>
    <m/>
    <m/>
    <m/>
    <m/>
    <m/>
  </r>
  <r>
    <e v="#N/A"/>
    <s v="2017-Q2"/>
    <x v="34"/>
    <x v="2"/>
    <s v="2017"/>
    <x v="10"/>
    <x v="12"/>
    <x v="18"/>
    <s v="azycldo"/>
    <m/>
    <x v="6"/>
    <s v="Novelist Plus"/>
    <x v="313"/>
    <n v="8942"/>
    <n v="0"/>
    <n v="0"/>
    <n v="0"/>
    <n v="0"/>
    <n v="0"/>
    <n v="0"/>
    <n v="0"/>
    <n v="0"/>
    <m/>
    <m/>
    <m/>
    <m/>
    <m/>
    <m/>
  </r>
  <r>
    <n v="11452"/>
    <s v="2017-Q2"/>
    <x v="35"/>
    <x v="2"/>
    <s v="2017"/>
    <x v="11"/>
    <x v="0"/>
    <x v="0"/>
    <s v="azapachecpl"/>
    <m/>
    <x v="0"/>
    <s v="Novelist Plus"/>
    <x v="2"/>
    <n v="4"/>
    <n v="0"/>
    <n v="0"/>
    <n v="0"/>
    <n v="0"/>
    <n v="0"/>
    <n v="0"/>
    <n v="0"/>
    <n v="0"/>
    <m/>
    <m/>
    <m/>
    <m/>
    <m/>
    <m/>
  </r>
  <r>
    <e v="#N/A"/>
    <s v="2017-Q2"/>
    <x v="35"/>
    <x v="2"/>
    <s v="2017"/>
    <x v="11"/>
    <x v="1"/>
    <x v="1"/>
    <s v="azstatelibdev"/>
    <m/>
    <x v="0"/>
    <s v="Novelist Plus"/>
    <x v="62"/>
    <n v="69"/>
    <n v="0"/>
    <n v="0"/>
    <n v="0"/>
    <n v="0"/>
    <n v="27"/>
    <n v="0"/>
    <n v="0"/>
    <n v="0"/>
    <m/>
    <m/>
    <m/>
    <m/>
    <m/>
    <m/>
  </r>
  <r>
    <e v="#N/A"/>
    <s v="2017-Q2"/>
    <x v="35"/>
    <x v="2"/>
    <s v="2017"/>
    <x v="11"/>
    <x v="1"/>
    <x v="1"/>
    <s v="azstatelibdev"/>
    <m/>
    <x v="1"/>
    <s v="Novelist Plus"/>
    <x v="217"/>
    <n v="375"/>
    <n v="2"/>
    <n v="2"/>
    <n v="0"/>
    <n v="0"/>
    <n v="325"/>
    <n v="0"/>
    <n v="0"/>
    <n v="0"/>
    <m/>
    <m/>
    <m/>
    <m/>
    <m/>
    <m/>
  </r>
  <r>
    <e v="#N/A"/>
    <s v="2017-Q2"/>
    <x v="35"/>
    <x v="2"/>
    <s v="2017"/>
    <x v="11"/>
    <x v="10"/>
    <x v="43"/>
    <s v="azblackcyn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10528"/>
    <s v="2017-Q2"/>
    <x v="35"/>
    <x v="2"/>
    <s v="2017"/>
    <x v="11"/>
    <x v="10"/>
    <x v="39"/>
    <s v="azchinovalley"/>
    <m/>
    <x v="0"/>
    <s v="Novelist Plus"/>
    <x v="2"/>
    <n v="4"/>
    <n v="0"/>
    <n v="0"/>
    <n v="0"/>
    <n v="0"/>
    <n v="4"/>
    <n v="0"/>
    <n v="0"/>
    <n v="0"/>
    <m/>
    <m/>
    <m/>
    <m/>
    <m/>
    <m/>
  </r>
  <r>
    <n v="1469"/>
    <s v="2017-Q2"/>
    <x v="35"/>
    <x v="2"/>
    <s v="2017"/>
    <x v="11"/>
    <x v="2"/>
    <x v="2"/>
    <s v="azccldo"/>
    <m/>
    <x v="2"/>
    <s v="Novelist Plus"/>
    <x v="53"/>
    <n v="310"/>
    <n v="0"/>
    <n v="0"/>
    <n v="0"/>
    <n v="0"/>
    <n v="253"/>
    <n v="0"/>
    <n v="0"/>
    <n v="0"/>
    <m/>
    <m/>
    <m/>
    <m/>
    <m/>
    <m/>
  </r>
  <r>
    <n v="72247"/>
    <s v="2017-Q2"/>
    <x v="35"/>
    <x v="2"/>
    <s v="2017"/>
    <x v="11"/>
    <x v="4"/>
    <x v="5"/>
    <s v="azflagstaff"/>
    <m/>
    <x v="0"/>
    <s v="Novelist Plus"/>
    <x v="101"/>
    <n v="243"/>
    <n v="0"/>
    <n v="0"/>
    <n v="0"/>
    <n v="0"/>
    <n v="221"/>
    <n v="0"/>
    <n v="0"/>
    <n v="232"/>
    <m/>
    <m/>
    <m/>
    <m/>
    <m/>
    <m/>
  </r>
  <r>
    <n v="72"/>
    <s v="2017-Q2"/>
    <x v="35"/>
    <x v="2"/>
    <s v="2017"/>
    <x v="11"/>
    <x v="5"/>
    <x v="7"/>
    <s v="azgcldo"/>
    <m/>
    <x v="0"/>
    <s v="Novelist Plus"/>
    <x v="81"/>
    <n v="99"/>
    <n v="0"/>
    <n v="0"/>
    <n v="0"/>
    <n v="0"/>
    <n v="39"/>
    <n v="0"/>
    <n v="0"/>
    <n v="0"/>
    <m/>
    <m/>
    <m/>
    <m/>
    <m/>
    <m/>
  </r>
  <r>
    <e v="#N/A"/>
    <s v="2017-Q2"/>
    <x v="35"/>
    <x v="2"/>
    <s v="2017"/>
    <x v="11"/>
    <x v="7"/>
    <x v="40"/>
    <s v="azvallevista"/>
    <m/>
    <x v="0"/>
    <s v="Novelist Plus"/>
    <x v="7"/>
    <n v="280"/>
    <n v="0"/>
    <n v="0"/>
    <n v="0"/>
    <n v="0"/>
    <n v="262"/>
    <n v="0"/>
    <n v="0"/>
    <n v="0"/>
    <m/>
    <m/>
    <m/>
    <m/>
    <m/>
    <m/>
  </r>
  <r>
    <e v="#N/A"/>
    <s v="2017-Q2"/>
    <x v="35"/>
    <x v="2"/>
    <s v="2017"/>
    <x v="11"/>
    <x v="7"/>
    <x v="36"/>
    <s v="azmeadview"/>
    <m/>
    <x v="0"/>
    <s v="Novelist Plus"/>
    <x v="6"/>
    <n v="6"/>
    <n v="0"/>
    <n v="0"/>
    <n v="0"/>
    <n v="0"/>
    <n v="2"/>
    <n v="0"/>
    <n v="0"/>
    <n v="0"/>
    <m/>
    <m/>
    <m/>
    <m/>
    <m/>
    <m/>
  </r>
  <r>
    <n v="87143"/>
    <s v="2017-Q2"/>
    <x v="35"/>
    <x v="2"/>
    <s v="2017"/>
    <x v="11"/>
    <x v="7"/>
    <x v="10"/>
    <s v="azmohave"/>
    <m/>
    <x v="0"/>
    <s v="Novelist Plus"/>
    <x v="120"/>
    <n v="1127"/>
    <n v="0"/>
    <n v="0"/>
    <n v="0"/>
    <n v="0"/>
    <n v="865"/>
    <n v="0"/>
    <n v="0"/>
    <n v="0"/>
    <m/>
    <m/>
    <m/>
    <m/>
    <m/>
    <m/>
  </r>
  <r>
    <n v="2461"/>
    <s v="2017-Q2"/>
    <x v="35"/>
    <x v="2"/>
    <s v="2017"/>
    <x v="11"/>
    <x v="8"/>
    <x v="11"/>
    <s v="azncldo"/>
    <m/>
    <x v="0"/>
    <s v="Novelist Plus"/>
    <x v="27"/>
    <n v="12"/>
    <n v="0"/>
    <n v="0"/>
    <n v="0"/>
    <n v="0"/>
    <n v="15"/>
    <n v="0"/>
    <n v="0"/>
    <n v="0"/>
    <m/>
    <m/>
    <m/>
    <m/>
    <m/>
    <m/>
  </r>
  <r>
    <n v="13597"/>
    <s v="2017-Q2"/>
    <x v="35"/>
    <x v="2"/>
    <s v="2017"/>
    <x v="11"/>
    <x v="5"/>
    <x v="38"/>
    <s v="azpayson"/>
    <m/>
    <x v="0"/>
    <s v="Novelist Plus"/>
    <x v="5"/>
    <n v="2"/>
    <n v="0"/>
    <n v="0"/>
    <n v="0"/>
    <n v="0"/>
    <n v="0"/>
    <n v="0"/>
    <n v="0"/>
    <n v="0"/>
    <m/>
    <m/>
    <m/>
    <m/>
    <m/>
    <m/>
  </r>
  <r>
    <n v="405419"/>
    <s v="2017-Q2"/>
    <x v="35"/>
    <x v="2"/>
    <s v="2017"/>
    <x v="11"/>
    <x v="9"/>
    <x v="12"/>
    <s v="azpcld"/>
    <m/>
    <x v="0"/>
    <s v="Novelist Plus"/>
    <x v="197"/>
    <n v="293"/>
    <n v="0"/>
    <n v="0"/>
    <n v="0"/>
    <n v="0"/>
    <n v="249"/>
    <n v="0"/>
    <n v="0"/>
    <n v="31"/>
    <m/>
    <m/>
    <m/>
    <m/>
    <m/>
    <m/>
  </r>
  <r>
    <n v="405419"/>
    <s v="2017-Q2"/>
    <x v="35"/>
    <x v="2"/>
    <s v="2017"/>
    <x v="11"/>
    <x v="9"/>
    <x v="12"/>
    <s v="azpcld"/>
    <m/>
    <x v="3"/>
    <s v="Novelist Plus"/>
    <x v="314"/>
    <n v="98132"/>
    <n v="0"/>
    <n v="0"/>
    <n v="0"/>
    <n v="0"/>
    <n v="0"/>
    <n v="0"/>
    <n v="0"/>
    <n v="0"/>
    <m/>
    <m/>
    <m/>
    <m/>
    <m/>
    <m/>
  </r>
  <r>
    <n v="405419"/>
    <s v="2017-Q2"/>
    <x v="35"/>
    <x v="2"/>
    <s v="2017"/>
    <x v="11"/>
    <x v="9"/>
    <x v="12"/>
    <s v="azpcld"/>
    <m/>
    <x v="9"/>
    <s v="Novelist Plus"/>
    <x v="315"/>
    <n v="465532"/>
    <n v="0"/>
    <n v="0"/>
    <n v="0"/>
    <n v="0"/>
    <n v="0"/>
    <n v="0"/>
    <n v="0"/>
    <n v="0"/>
    <m/>
    <m/>
    <m/>
    <m/>
    <m/>
    <m/>
  </r>
  <r>
    <n v="8901"/>
    <s v="2017-Q2"/>
    <x v="35"/>
    <x v="2"/>
    <s v="2017"/>
    <x v="11"/>
    <x v="3"/>
    <x v="13"/>
    <s v="pinal_az"/>
    <m/>
    <x v="0"/>
    <s v="Novelist Plus"/>
    <x v="53"/>
    <n v="196"/>
    <n v="0"/>
    <n v="0"/>
    <n v="0"/>
    <n v="0"/>
    <n v="122"/>
    <n v="0"/>
    <n v="0"/>
    <n v="2"/>
    <m/>
    <m/>
    <m/>
    <m/>
    <m/>
    <m/>
  </r>
  <r>
    <n v="29416"/>
    <s v="2017-Q2"/>
    <x v="35"/>
    <x v="2"/>
    <s v="2017"/>
    <x v="11"/>
    <x v="10"/>
    <x v="14"/>
    <s v="azprescott"/>
    <m/>
    <x v="0"/>
    <s v="Novelist Plus"/>
    <x v="91"/>
    <n v="289"/>
    <n v="0"/>
    <n v="0"/>
    <n v="0"/>
    <n v="0"/>
    <n v="364"/>
    <n v="0"/>
    <n v="0"/>
    <n v="214"/>
    <m/>
    <m/>
    <m/>
    <m/>
    <m/>
    <m/>
  </r>
  <r>
    <n v="11980"/>
    <s v="2017-Q2"/>
    <x v="35"/>
    <x v="2"/>
    <s v="2017"/>
    <x v="11"/>
    <x v="11"/>
    <x v="16"/>
    <s v="azsaffordgcl"/>
    <m/>
    <x v="0"/>
    <s v="Novelist Plus"/>
    <x v="6"/>
    <n v="5"/>
    <n v="0"/>
    <n v="0"/>
    <n v="0"/>
    <n v="0"/>
    <n v="4"/>
    <n v="0"/>
    <n v="0"/>
    <n v="0"/>
    <m/>
    <m/>
    <m/>
    <m/>
    <m/>
    <m/>
  </r>
  <r>
    <n v="9301"/>
    <s v="2017-Q2"/>
    <x v="35"/>
    <x v="2"/>
    <s v="2017"/>
    <x v="11"/>
    <x v="10"/>
    <x v="17"/>
    <s v="azyavapai"/>
    <m/>
    <x v="5"/>
    <s v="Novelist Plus"/>
    <x v="316"/>
    <n v="189646"/>
    <n v="0"/>
    <n v="0"/>
    <n v="0"/>
    <n v="0"/>
    <n v="0"/>
    <n v="0"/>
    <n v="0"/>
    <n v="0"/>
    <m/>
    <m/>
    <m/>
    <m/>
    <m/>
    <m/>
  </r>
  <r>
    <e v="#N/A"/>
    <s v="2017-Q2"/>
    <x v="35"/>
    <x v="2"/>
    <s v="2017"/>
    <x v="11"/>
    <x v="12"/>
    <x v="18"/>
    <s v="azycldo"/>
    <m/>
    <x v="0"/>
    <s v="Novelist Plus"/>
    <x v="137"/>
    <n v="45"/>
    <n v="1"/>
    <n v="1"/>
    <n v="0"/>
    <n v="0"/>
    <n v="63"/>
    <n v="0"/>
    <n v="0"/>
    <n v="0"/>
    <m/>
    <m/>
    <m/>
    <m/>
    <m/>
    <m/>
  </r>
  <r>
    <e v="#N/A"/>
    <s v="2017-Q3"/>
    <x v="36"/>
    <x v="3"/>
    <s v="2017"/>
    <x v="0"/>
    <x v="1"/>
    <x v="1"/>
    <s v="azstatelibdev"/>
    <m/>
    <x v="1"/>
    <s v="Novelist Plus"/>
    <x v="6"/>
    <n v="3"/>
    <n v="0"/>
    <n v="0"/>
    <n v="0"/>
    <n v="0"/>
    <n v="3"/>
    <n v="0"/>
    <n v="0"/>
    <n v="0"/>
    <m/>
    <m/>
    <m/>
    <m/>
    <m/>
    <m/>
  </r>
  <r>
    <e v="#N/A"/>
    <s v="2017-Q3"/>
    <x v="36"/>
    <x v="3"/>
    <s v="2017"/>
    <x v="0"/>
    <x v="1"/>
    <x v="1"/>
    <s v="azstatelibdev"/>
    <m/>
    <x v="1"/>
    <s v="Novelist Plus"/>
    <x v="243"/>
    <n v="230"/>
    <n v="0"/>
    <n v="0"/>
    <n v="0"/>
    <n v="0"/>
    <n v="238"/>
    <n v="0"/>
    <n v="0"/>
    <n v="0"/>
    <m/>
    <m/>
    <m/>
    <m/>
    <m/>
    <m/>
  </r>
  <r>
    <e v="#N/A"/>
    <s v="2017-Q3"/>
    <x v="36"/>
    <x v="3"/>
    <s v="2017"/>
    <x v="0"/>
    <x v="1"/>
    <x v="1"/>
    <s v="azstatelibdev"/>
    <m/>
    <x v="0"/>
    <s v="Novelist Plus"/>
    <x v="82"/>
    <n v="90"/>
    <n v="0"/>
    <n v="0"/>
    <n v="0"/>
    <n v="0"/>
    <n v="60"/>
    <n v="0"/>
    <n v="0"/>
    <n v="0"/>
    <m/>
    <m/>
    <m/>
    <m/>
    <m/>
    <m/>
  </r>
  <r>
    <n v="10528"/>
    <s v="2017-Q3"/>
    <x v="36"/>
    <x v="3"/>
    <s v="2017"/>
    <x v="0"/>
    <x v="10"/>
    <x v="39"/>
    <s v="azchinovalley"/>
    <m/>
    <x v="0"/>
    <s v="Novelist Plus"/>
    <x v="5"/>
    <n v="2"/>
    <n v="0"/>
    <n v="0"/>
    <n v="0"/>
    <n v="0"/>
    <n v="2"/>
    <n v="0"/>
    <n v="0"/>
    <n v="0"/>
    <m/>
    <m/>
    <m/>
    <m/>
    <m/>
    <m/>
  </r>
  <r>
    <n v="1469"/>
    <s v="2017-Q3"/>
    <x v="36"/>
    <x v="3"/>
    <s v="2017"/>
    <x v="0"/>
    <x v="2"/>
    <x v="2"/>
    <s v="azccldo"/>
    <m/>
    <x v="2"/>
    <s v="Novelist Plus"/>
    <x v="98"/>
    <n v="328"/>
    <n v="0"/>
    <n v="0"/>
    <n v="0"/>
    <n v="0"/>
    <n v="286"/>
    <n v="0"/>
    <n v="0"/>
    <n v="0"/>
    <m/>
    <m/>
    <m/>
    <m/>
    <m/>
    <m/>
  </r>
  <r>
    <n v="72247"/>
    <s v="2017-Q3"/>
    <x v="36"/>
    <x v="3"/>
    <s v="2017"/>
    <x v="0"/>
    <x v="4"/>
    <x v="5"/>
    <s v="azflagstaff"/>
    <m/>
    <x v="0"/>
    <s v="Novelist Plus"/>
    <x v="91"/>
    <n v="421"/>
    <n v="0"/>
    <n v="0"/>
    <n v="0"/>
    <n v="0"/>
    <n v="270"/>
    <n v="0"/>
    <n v="0"/>
    <n v="498"/>
    <m/>
    <m/>
    <m/>
    <m/>
    <m/>
    <m/>
  </r>
  <r>
    <n v="72"/>
    <s v="2017-Q3"/>
    <x v="36"/>
    <x v="3"/>
    <s v="2017"/>
    <x v="0"/>
    <x v="5"/>
    <x v="7"/>
    <s v="azgcldo"/>
    <m/>
    <x v="0"/>
    <s v="Novelist Plus"/>
    <x v="77"/>
    <n v="127"/>
    <n v="0"/>
    <n v="0"/>
    <n v="0"/>
    <n v="0"/>
    <n v="56"/>
    <n v="0"/>
    <n v="0"/>
    <n v="0"/>
    <m/>
    <m/>
    <m/>
    <m/>
    <m/>
    <m/>
  </r>
  <r>
    <e v="#N/A"/>
    <s v="2017-Q3"/>
    <x v="36"/>
    <x v="3"/>
    <s v="2017"/>
    <x v="0"/>
    <x v="7"/>
    <x v="40"/>
    <s v="azvallevista"/>
    <m/>
    <x v="0"/>
    <s v="Novelist Plus"/>
    <x v="25"/>
    <n v="231"/>
    <n v="0"/>
    <n v="0"/>
    <n v="0"/>
    <n v="0"/>
    <n v="224"/>
    <n v="0"/>
    <n v="0"/>
    <n v="0"/>
    <m/>
    <m/>
    <m/>
    <m/>
    <m/>
    <m/>
  </r>
  <r>
    <e v="#N/A"/>
    <s v="2017-Q3"/>
    <x v="36"/>
    <x v="3"/>
    <s v="2017"/>
    <x v="0"/>
    <x v="7"/>
    <x v="36"/>
    <s v="azmeadview"/>
    <m/>
    <x v="0"/>
    <s v="Novelist Plus"/>
    <x v="12"/>
    <n v="21"/>
    <n v="0"/>
    <n v="0"/>
    <n v="0"/>
    <n v="0"/>
    <n v="2"/>
    <n v="0"/>
    <n v="0"/>
    <n v="0"/>
    <m/>
    <m/>
    <m/>
    <m/>
    <m/>
    <m/>
  </r>
  <r>
    <n v="87143"/>
    <s v="2017-Q3"/>
    <x v="36"/>
    <x v="3"/>
    <s v="2017"/>
    <x v="0"/>
    <x v="7"/>
    <x v="10"/>
    <s v="azmohave"/>
    <m/>
    <x v="0"/>
    <s v="Novelist Plus"/>
    <x v="317"/>
    <n v="1176"/>
    <n v="0"/>
    <n v="0"/>
    <n v="0"/>
    <n v="0"/>
    <n v="948"/>
    <n v="0"/>
    <n v="0"/>
    <n v="0"/>
    <m/>
    <m/>
    <m/>
    <m/>
    <m/>
    <m/>
  </r>
  <r>
    <n v="2461"/>
    <s v="2017-Q3"/>
    <x v="36"/>
    <x v="3"/>
    <s v="2017"/>
    <x v="0"/>
    <x v="8"/>
    <x v="11"/>
    <s v="azncldo"/>
    <m/>
    <x v="0"/>
    <s v="Novelist Plus"/>
    <x v="45"/>
    <n v="11"/>
    <n v="0"/>
    <n v="0"/>
    <n v="0"/>
    <n v="0"/>
    <n v="14"/>
    <n v="0"/>
    <n v="0"/>
    <n v="0"/>
    <m/>
    <m/>
    <m/>
    <m/>
    <m/>
    <m/>
  </r>
  <r>
    <n v="13597"/>
    <s v="2017-Q3"/>
    <x v="36"/>
    <x v="3"/>
    <s v="2017"/>
    <x v="0"/>
    <x v="5"/>
    <x v="38"/>
    <s v="azpayson"/>
    <m/>
    <x v="0"/>
    <s v="Novelist Plus"/>
    <x v="2"/>
    <n v="1"/>
    <n v="0"/>
    <n v="0"/>
    <n v="0"/>
    <n v="0"/>
    <n v="0"/>
    <n v="0"/>
    <n v="0"/>
    <n v="0"/>
    <m/>
    <m/>
    <m/>
    <m/>
    <m/>
    <m/>
  </r>
  <r>
    <n v="405419"/>
    <s v="2017-Q3"/>
    <x v="36"/>
    <x v="3"/>
    <s v="2017"/>
    <x v="0"/>
    <x v="9"/>
    <x v="12"/>
    <s v="azpcld"/>
    <m/>
    <x v="0"/>
    <s v="Novelist Plus"/>
    <x v="318"/>
    <n v="460"/>
    <n v="0"/>
    <n v="0"/>
    <n v="0"/>
    <n v="0"/>
    <n v="469"/>
    <n v="0"/>
    <n v="0"/>
    <n v="150"/>
    <m/>
    <m/>
    <m/>
    <m/>
    <m/>
    <m/>
  </r>
  <r>
    <n v="405419"/>
    <s v="2017-Q3"/>
    <x v="36"/>
    <x v="3"/>
    <s v="2017"/>
    <x v="0"/>
    <x v="9"/>
    <x v="12"/>
    <s v="azpcld"/>
    <m/>
    <x v="3"/>
    <s v="Novelist Plus"/>
    <x v="319"/>
    <n v="103256"/>
    <n v="0"/>
    <n v="0"/>
    <n v="0"/>
    <n v="0"/>
    <n v="0"/>
    <n v="0"/>
    <n v="0"/>
    <n v="0"/>
    <m/>
    <m/>
    <m/>
    <m/>
    <m/>
    <m/>
  </r>
  <r>
    <n v="405419"/>
    <s v="2017-Q3"/>
    <x v="36"/>
    <x v="3"/>
    <s v="2017"/>
    <x v="0"/>
    <x v="9"/>
    <x v="12"/>
    <s v="azpcld"/>
    <m/>
    <x v="9"/>
    <s v="Novelist Plus"/>
    <x v="320"/>
    <n v="472245"/>
    <n v="0"/>
    <n v="0"/>
    <n v="0"/>
    <n v="0"/>
    <n v="0"/>
    <n v="0"/>
    <n v="0"/>
    <n v="0"/>
    <m/>
    <m/>
    <m/>
    <m/>
    <m/>
    <m/>
  </r>
  <r>
    <n v="8901"/>
    <s v="2017-Q3"/>
    <x v="36"/>
    <x v="3"/>
    <s v="2017"/>
    <x v="0"/>
    <x v="3"/>
    <x v="13"/>
    <s v="pinal_az"/>
    <m/>
    <x v="0"/>
    <s v="Novelist Plus"/>
    <x v="128"/>
    <n v="188"/>
    <n v="0"/>
    <n v="0"/>
    <n v="0"/>
    <n v="0"/>
    <n v="187"/>
    <n v="0"/>
    <n v="0"/>
    <n v="4"/>
    <m/>
    <m/>
    <m/>
    <m/>
    <m/>
    <m/>
  </r>
  <r>
    <n v="29416"/>
    <s v="2017-Q3"/>
    <x v="36"/>
    <x v="3"/>
    <s v="2017"/>
    <x v="0"/>
    <x v="10"/>
    <x v="14"/>
    <s v="azprescott"/>
    <m/>
    <x v="0"/>
    <s v="Novelist Plus"/>
    <x v="275"/>
    <n v="152"/>
    <n v="0"/>
    <n v="0"/>
    <n v="0"/>
    <n v="0"/>
    <n v="133"/>
    <n v="0"/>
    <n v="0"/>
    <n v="36"/>
    <m/>
    <m/>
    <m/>
    <m/>
    <m/>
    <m/>
  </r>
  <r>
    <n v="11980"/>
    <s v="2017-Q3"/>
    <x v="36"/>
    <x v="3"/>
    <s v="2017"/>
    <x v="0"/>
    <x v="11"/>
    <x v="16"/>
    <s v="azsaffordgcl"/>
    <m/>
    <x v="0"/>
    <s v="Novelist Plus"/>
    <x v="130"/>
    <n v="46"/>
    <n v="0"/>
    <n v="0"/>
    <n v="0"/>
    <n v="0"/>
    <n v="32"/>
    <n v="0"/>
    <n v="0"/>
    <n v="0"/>
    <m/>
    <m/>
    <m/>
    <m/>
    <m/>
    <m/>
  </r>
  <r>
    <n v="9301"/>
    <s v="2017-Q3"/>
    <x v="36"/>
    <x v="3"/>
    <s v="2017"/>
    <x v="0"/>
    <x v="10"/>
    <x v="17"/>
    <s v="azyavapai"/>
    <m/>
    <x v="5"/>
    <s v="Novelist Plus"/>
    <x v="321"/>
    <n v="197162"/>
    <n v="0"/>
    <n v="0"/>
    <n v="0"/>
    <n v="0"/>
    <n v="0"/>
    <n v="0"/>
    <n v="0"/>
    <n v="0"/>
    <m/>
    <m/>
    <m/>
    <m/>
    <m/>
    <m/>
  </r>
  <r>
    <e v="#N/A"/>
    <s v="2017-Q3"/>
    <x v="36"/>
    <x v="3"/>
    <s v="2017"/>
    <x v="0"/>
    <x v="12"/>
    <x v="18"/>
    <s v="azycldo"/>
    <m/>
    <x v="0"/>
    <s v="Novelist Plus"/>
    <x v="31"/>
    <n v="43"/>
    <n v="0"/>
    <n v="0"/>
    <n v="0"/>
    <n v="0"/>
    <n v="122"/>
    <n v="0"/>
    <n v="0"/>
    <n v="0"/>
    <m/>
    <m/>
    <m/>
    <m/>
    <m/>
    <m/>
  </r>
  <r>
    <e v="#N/A"/>
    <s v="2017-Q3"/>
    <x v="36"/>
    <x v="3"/>
    <s v="2017"/>
    <x v="0"/>
    <x v="12"/>
    <x v="18"/>
    <s v="azycldo"/>
    <m/>
    <x v="6"/>
    <s v="Novelist Plus"/>
    <x v="5"/>
    <n v="4"/>
    <n v="0"/>
    <n v="0"/>
    <n v="0"/>
    <n v="0"/>
    <n v="0"/>
    <n v="0"/>
    <n v="0"/>
    <n v="0"/>
    <m/>
    <m/>
    <m/>
    <m/>
    <m/>
    <m/>
  </r>
  <r>
    <n v="11452"/>
    <s v="2017-Q3"/>
    <x v="37"/>
    <x v="3"/>
    <s v="2017"/>
    <x v="1"/>
    <x v="0"/>
    <x v="0"/>
    <s v="azapachecpl"/>
    <s v="main user group (main)"/>
    <x v="0"/>
    <s v="Novelist Plus"/>
    <x v="5"/>
    <n v="7"/>
    <n v="0"/>
    <n v="0"/>
    <m/>
    <m/>
    <n v="1"/>
    <m/>
    <m/>
    <n v="0"/>
    <n v="7"/>
    <s v="neh"/>
    <n v="1"/>
    <n v="0"/>
    <n v="0"/>
    <m/>
  </r>
  <r>
    <e v="#N/A"/>
    <s v="2017-Q3"/>
    <x v="37"/>
    <x v="3"/>
    <s v="2017"/>
    <x v="1"/>
    <x v="1"/>
    <x v="1"/>
    <s v="azstatelibdev"/>
    <s v="main user group (main)"/>
    <x v="0"/>
    <s v="Novelist Plus"/>
    <x v="322"/>
    <n v="1319"/>
    <n v="0"/>
    <n v="0"/>
    <m/>
    <m/>
    <n v="407"/>
    <m/>
    <m/>
    <n v="0"/>
    <n v="1319"/>
    <s v="neh"/>
    <n v="407"/>
    <n v="0"/>
    <n v="0"/>
    <m/>
  </r>
  <r>
    <e v="#N/A"/>
    <s v="2017-Q3"/>
    <x v="37"/>
    <x v="3"/>
    <s v="2017"/>
    <x v="1"/>
    <x v="1"/>
    <x v="1"/>
    <s v="azstatelibdev"/>
    <s v="main user group (main)"/>
    <x v="1"/>
    <s v="Novelist Plus"/>
    <x v="323"/>
    <n v="531"/>
    <n v="1"/>
    <n v="1"/>
    <m/>
    <m/>
    <n v="572"/>
    <m/>
    <m/>
    <n v="0"/>
    <n v="531"/>
    <s v="neh"/>
    <n v="573"/>
    <n v="0"/>
    <n v="0"/>
    <m/>
  </r>
  <r>
    <n v="1469"/>
    <s v="2017-Q3"/>
    <x v="37"/>
    <x v="3"/>
    <s v="2017"/>
    <x v="1"/>
    <x v="2"/>
    <x v="2"/>
    <s v="azccldo"/>
    <s v="main user group (main)"/>
    <x v="2"/>
    <s v="Novelist Plus"/>
    <x v="159"/>
    <n v="247"/>
    <n v="0"/>
    <n v="0"/>
    <m/>
    <m/>
    <n v="256"/>
    <m/>
    <m/>
    <n v="0"/>
    <n v="247"/>
    <s v="neh"/>
    <n v="256"/>
    <n v="0"/>
    <n v="0"/>
    <m/>
  </r>
  <r>
    <e v="#N/A"/>
    <s v="2017-Q3"/>
    <x v="37"/>
    <x v="3"/>
    <s v="2017"/>
    <x v="1"/>
    <x v="10"/>
    <x v="44"/>
    <s v="azcrownking"/>
    <s v="main user group (main)"/>
    <x v="0"/>
    <s v="Novelist Plus"/>
    <x v="6"/>
    <n v="2"/>
    <n v="0"/>
    <n v="0"/>
    <m/>
    <m/>
    <n v="2"/>
    <m/>
    <m/>
    <n v="0"/>
    <n v="2"/>
    <s v="neh"/>
    <n v="2"/>
    <n v="0"/>
    <n v="0"/>
    <m/>
  </r>
  <r>
    <n v="72247"/>
    <s v="2017-Q3"/>
    <x v="37"/>
    <x v="3"/>
    <s v="2017"/>
    <x v="1"/>
    <x v="4"/>
    <x v="5"/>
    <s v="azflagstaff"/>
    <s v="main user group (main)"/>
    <x v="0"/>
    <s v="Novelist Plus"/>
    <x v="170"/>
    <n v="176"/>
    <n v="0"/>
    <n v="0"/>
    <m/>
    <m/>
    <n v="102"/>
    <m/>
    <m/>
    <n v="129"/>
    <n v="176"/>
    <s v="neh"/>
    <n v="231"/>
    <n v="129"/>
    <n v="0"/>
    <m/>
  </r>
  <r>
    <n v="72"/>
    <s v="2017-Q3"/>
    <x v="37"/>
    <x v="3"/>
    <s v="2017"/>
    <x v="1"/>
    <x v="5"/>
    <x v="7"/>
    <s v="azgcldo"/>
    <s v="main user group (main)"/>
    <x v="0"/>
    <s v="Novelist Plus"/>
    <x v="44"/>
    <n v="115"/>
    <n v="0"/>
    <n v="0"/>
    <m/>
    <m/>
    <n v="47"/>
    <m/>
    <m/>
    <n v="0"/>
    <n v="115"/>
    <s v="neh"/>
    <n v="47"/>
    <n v="0"/>
    <n v="0"/>
    <m/>
  </r>
  <r>
    <e v="#N/A"/>
    <s v="2017-Q3"/>
    <x v="37"/>
    <x v="3"/>
    <s v="2017"/>
    <x v="1"/>
    <x v="7"/>
    <x v="40"/>
    <s v="azvallevista"/>
    <s v="main user group (main)"/>
    <x v="0"/>
    <s v="Novelist Plus"/>
    <x v="307"/>
    <n v="394"/>
    <n v="0"/>
    <n v="0"/>
    <m/>
    <m/>
    <n v="354"/>
    <m/>
    <m/>
    <n v="0"/>
    <n v="394"/>
    <s v="neh"/>
    <n v="354"/>
    <n v="0"/>
    <n v="0"/>
    <m/>
  </r>
  <r>
    <e v="#N/A"/>
    <s v="2017-Q3"/>
    <x v="37"/>
    <x v="3"/>
    <s v="2017"/>
    <x v="1"/>
    <x v="7"/>
    <x v="36"/>
    <s v="azmeadview"/>
    <s v="main user group (main)"/>
    <x v="0"/>
    <s v="Novelist Plus"/>
    <x v="0"/>
    <n v="9"/>
    <n v="0"/>
    <n v="0"/>
    <m/>
    <m/>
    <n v="4"/>
    <m/>
    <m/>
    <n v="0"/>
    <n v="9"/>
    <s v="neh"/>
    <n v="4"/>
    <n v="0"/>
    <n v="0"/>
    <m/>
  </r>
  <r>
    <n v="87143"/>
    <s v="2017-Q3"/>
    <x v="37"/>
    <x v="3"/>
    <s v="2017"/>
    <x v="1"/>
    <x v="7"/>
    <x v="10"/>
    <s v="azmohave"/>
    <s v="main user group (main)"/>
    <x v="0"/>
    <s v="Novelist Plus"/>
    <x v="324"/>
    <n v="562"/>
    <n v="0"/>
    <n v="0"/>
    <m/>
    <m/>
    <n v="459"/>
    <m/>
    <m/>
    <n v="0"/>
    <n v="562"/>
    <s v="neh"/>
    <n v="459"/>
    <n v="0"/>
    <n v="0"/>
    <m/>
  </r>
  <r>
    <n v="2461"/>
    <s v="2017-Q3"/>
    <x v="37"/>
    <x v="3"/>
    <s v="2017"/>
    <x v="1"/>
    <x v="8"/>
    <x v="11"/>
    <s v="azncldo"/>
    <s v="main user group (main)"/>
    <x v="0"/>
    <s v="Novelist Plus"/>
    <x v="86"/>
    <n v="175"/>
    <n v="0"/>
    <n v="0"/>
    <m/>
    <m/>
    <n v="52"/>
    <m/>
    <m/>
    <n v="0"/>
    <n v="175"/>
    <s v="neh"/>
    <n v="52"/>
    <n v="0"/>
    <n v="0"/>
    <m/>
  </r>
  <r>
    <n v="13597"/>
    <s v="2017-Q3"/>
    <x v="37"/>
    <x v="3"/>
    <s v="2017"/>
    <x v="1"/>
    <x v="5"/>
    <x v="38"/>
    <s v="azpayson"/>
    <s v="main user group (main)"/>
    <x v="0"/>
    <s v="Novelist Plus"/>
    <x v="12"/>
    <n v="2"/>
    <n v="0"/>
    <n v="0"/>
    <m/>
    <m/>
    <n v="2"/>
    <m/>
    <m/>
    <n v="0"/>
    <n v="2"/>
    <s v="neh"/>
    <n v="2"/>
    <n v="0"/>
    <n v="0"/>
    <m/>
  </r>
  <r>
    <n v="405419"/>
    <s v="2017-Q3"/>
    <x v="37"/>
    <x v="3"/>
    <s v="2017"/>
    <x v="1"/>
    <x v="9"/>
    <x v="12"/>
    <s v="azpcld"/>
    <s v="main user group (main)"/>
    <x v="0"/>
    <s v="Novelist Plus"/>
    <x v="325"/>
    <n v="502"/>
    <n v="0"/>
    <n v="0"/>
    <m/>
    <m/>
    <n v="506"/>
    <m/>
    <m/>
    <n v="85"/>
    <n v="502"/>
    <s v="neh"/>
    <n v="591"/>
    <n v="85"/>
    <n v="0"/>
    <m/>
  </r>
  <r>
    <n v="8901"/>
    <s v="2017-Q3"/>
    <x v="37"/>
    <x v="3"/>
    <s v="2017"/>
    <x v="1"/>
    <x v="3"/>
    <x v="13"/>
    <s v="pinal_az"/>
    <s v="main user group (main)"/>
    <x v="0"/>
    <s v="Novelist Plus"/>
    <x v="234"/>
    <n v="102"/>
    <n v="0"/>
    <n v="0"/>
    <m/>
    <m/>
    <n v="87"/>
    <m/>
    <m/>
    <n v="8"/>
    <n v="102"/>
    <s v="neh"/>
    <n v="95"/>
    <n v="8"/>
    <n v="0"/>
    <m/>
  </r>
  <r>
    <n v="29416"/>
    <s v="2017-Q3"/>
    <x v="37"/>
    <x v="3"/>
    <s v="2017"/>
    <x v="1"/>
    <x v="10"/>
    <x v="14"/>
    <s v="azprescott"/>
    <s v="main user group (main)"/>
    <x v="0"/>
    <s v="Novelist Plus"/>
    <x v="7"/>
    <n v="132"/>
    <n v="0"/>
    <n v="0"/>
    <m/>
    <m/>
    <n v="136"/>
    <m/>
    <m/>
    <n v="82"/>
    <n v="132"/>
    <s v="neh"/>
    <n v="218"/>
    <n v="82"/>
    <n v="0"/>
    <m/>
  </r>
  <r>
    <n v="11980"/>
    <s v="2017-Q3"/>
    <x v="37"/>
    <x v="3"/>
    <s v="2017"/>
    <x v="1"/>
    <x v="11"/>
    <x v="16"/>
    <s v="azsaffordgcl"/>
    <s v="main user group (main)"/>
    <x v="0"/>
    <s v="Novelist Plus"/>
    <x v="0"/>
    <n v="8"/>
    <n v="0"/>
    <n v="0"/>
    <m/>
    <m/>
    <n v="7"/>
    <m/>
    <m/>
    <n v="0"/>
    <n v="8"/>
    <s v="neh"/>
    <n v="7"/>
    <n v="0"/>
    <n v="0"/>
    <m/>
  </r>
  <r>
    <e v="#N/A"/>
    <s v="2017-Q3"/>
    <x v="37"/>
    <x v="3"/>
    <s v="2017"/>
    <x v="1"/>
    <x v="12"/>
    <x v="18"/>
    <s v="azycldo"/>
    <s v="main user group (main)"/>
    <x v="0"/>
    <s v="Novelist Plus"/>
    <x v="123"/>
    <n v="86"/>
    <n v="0"/>
    <n v="0"/>
    <m/>
    <m/>
    <n v="90"/>
    <m/>
    <m/>
    <n v="0"/>
    <n v="86"/>
    <s v="neh"/>
    <n v="90"/>
    <n v="0"/>
    <n v="0"/>
    <m/>
  </r>
  <r>
    <n v="11452"/>
    <s v="2017-Q3"/>
    <x v="38"/>
    <x v="3"/>
    <s v="2017"/>
    <x v="2"/>
    <x v="0"/>
    <x v="0"/>
    <s v="azapachecpl"/>
    <m/>
    <x v="0"/>
    <s v="Novelist Plus"/>
    <x v="5"/>
    <n v="4"/>
    <n v="0"/>
    <n v="0"/>
    <m/>
    <m/>
    <n v="2"/>
    <m/>
    <m/>
    <n v="0"/>
    <n v="4"/>
    <s v="neh"/>
    <n v="2"/>
    <n v="0"/>
    <n v="0"/>
    <m/>
  </r>
  <r>
    <e v="#N/A"/>
    <s v="2017-Q3"/>
    <x v="38"/>
    <x v="3"/>
    <s v="2017"/>
    <x v="2"/>
    <x v="1"/>
    <x v="1"/>
    <s v="azstatelibdev"/>
    <m/>
    <x v="1"/>
    <s v="Novelist Plus"/>
    <x v="6"/>
    <n v="3"/>
    <n v="0"/>
    <n v="0"/>
    <m/>
    <m/>
    <n v="3"/>
    <m/>
    <m/>
    <n v="0"/>
    <n v="3"/>
    <s v="neh"/>
    <n v="3"/>
    <n v="0"/>
    <n v="0"/>
    <m/>
  </r>
  <r>
    <e v="#N/A"/>
    <s v="2017-Q3"/>
    <x v="38"/>
    <x v="3"/>
    <s v="2017"/>
    <x v="2"/>
    <x v="1"/>
    <x v="1"/>
    <s v="azstatelibdev"/>
    <m/>
    <x v="0"/>
    <s v="Novelist Plus"/>
    <x v="154"/>
    <n v="73"/>
    <n v="0"/>
    <n v="0"/>
    <m/>
    <m/>
    <n v="16"/>
    <m/>
    <m/>
    <n v="0"/>
    <n v="73"/>
    <s v="neh"/>
    <n v="16"/>
    <n v="0"/>
    <n v="0"/>
    <m/>
  </r>
  <r>
    <e v="#N/A"/>
    <s v="2017-Q3"/>
    <x v="38"/>
    <x v="3"/>
    <s v="2017"/>
    <x v="2"/>
    <x v="1"/>
    <x v="1"/>
    <s v="azstatelibdev"/>
    <m/>
    <x v="1"/>
    <s v="Novelist Plus"/>
    <x v="326"/>
    <n v="579"/>
    <n v="1"/>
    <n v="1"/>
    <m/>
    <m/>
    <n v="538"/>
    <m/>
    <m/>
    <n v="0"/>
    <n v="579"/>
    <s v="neh"/>
    <n v="539"/>
    <n v="0"/>
    <n v="0"/>
    <m/>
  </r>
  <r>
    <n v="1469"/>
    <s v="2017-Q3"/>
    <x v="38"/>
    <x v="3"/>
    <s v="2017"/>
    <x v="2"/>
    <x v="2"/>
    <x v="2"/>
    <s v="azccldo"/>
    <m/>
    <x v="2"/>
    <s v="Novelist Plus"/>
    <x v="72"/>
    <n v="309"/>
    <n v="0"/>
    <n v="0"/>
    <m/>
    <m/>
    <n v="340"/>
    <m/>
    <m/>
    <n v="0"/>
    <n v="309"/>
    <s v="neh"/>
    <n v="340"/>
    <n v="0"/>
    <n v="0"/>
    <m/>
  </r>
  <r>
    <e v="#N/A"/>
    <s v="2017-Q3"/>
    <x v="38"/>
    <x v="3"/>
    <s v="2017"/>
    <x v="2"/>
    <x v="10"/>
    <x v="44"/>
    <s v="azcrownking"/>
    <m/>
    <x v="0"/>
    <s v="Novelist Plus"/>
    <x v="6"/>
    <n v="6"/>
    <n v="0"/>
    <n v="0"/>
    <m/>
    <m/>
    <n v="2"/>
    <m/>
    <m/>
    <n v="0"/>
    <n v="6"/>
    <s v="neh"/>
    <n v="2"/>
    <n v="0"/>
    <n v="0"/>
    <m/>
  </r>
  <r>
    <n v="72247"/>
    <s v="2017-Q3"/>
    <x v="38"/>
    <x v="3"/>
    <s v="2017"/>
    <x v="2"/>
    <x v="4"/>
    <x v="5"/>
    <s v="azflagstaff"/>
    <m/>
    <x v="0"/>
    <s v="Novelist Plus"/>
    <x v="103"/>
    <n v="157"/>
    <n v="1"/>
    <n v="1"/>
    <m/>
    <m/>
    <n v="167"/>
    <m/>
    <m/>
    <n v="97"/>
    <n v="157"/>
    <s v="neh"/>
    <n v="265"/>
    <n v="97"/>
    <n v="0"/>
    <m/>
  </r>
  <r>
    <n v="72"/>
    <s v="2017-Q3"/>
    <x v="38"/>
    <x v="3"/>
    <s v="2017"/>
    <x v="2"/>
    <x v="5"/>
    <x v="7"/>
    <s v="azgcldo"/>
    <m/>
    <x v="0"/>
    <s v="Novelist Plus"/>
    <x v="42"/>
    <n v="117"/>
    <n v="0"/>
    <n v="0"/>
    <m/>
    <m/>
    <n v="48"/>
    <m/>
    <m/>
    <n v="0"/>
    <n v="117"/>
    <s v="neh"/>
    <n v="48"/>
    <n v="0"/>
    <n v="0"/>
    <m/>
  </r>
  <r>
    <e v="#N/A"/>
    <s v="2017-Q3"/>
    <x v="38"/>
    <x v="3"/>
    <s v="2017"/>
    <x v="2"/>
    <x v="7"/>
    <x v="40"/>
    <s v="azvallevista"/>
    <m/>
    <x v="0"/>
    <s v="Novelist Plus"/>
    <x v="209"/>
    <n v="421"/>
    <n v="0"/>
    <n v="0"/>
    <m/>
    <m/>
    <n v="377"/>
    <m/>
    <m/>
    <n v="0"/>
    <n v="421"/>
    <s v="neh"/>
    <n v="377"/>
    <n v="0"/>
    <n v="0"/>
    <m/>
  </r>
  <r>
    <e v="#N/A"/>
    <s v="2017-Q3"/>
    <x v="38"/>
    <x v="3"/>
    <s v="2017"/>
    <x v="2"/>
    <x v="7"/>
    <x v="36"/>
    <s v="azmeadview"/>
    <m/>
    <x v="0"/>
    <s v="Novelist Plus"/>
    <x v="5"/>
    <n v="3"/>
    <n v="0"/>
    <n v="0"/>
    <m/>
    <m/>
    <n v="2"/>
    <m/>
    <m/>
    <n v="0"/>
    <n v="3"/>
    <s v="neh"/>
    <n v="2"/>
    <n v="0"/>
    <n v="0"/>
    <m/>
  </r>
  <r>
    <n v="87143"/>
    <s v="2017-Q3"/>
    <x v="38"/>
    <x v="3"/>
    <s v="2017"/>
    <x v="2"/>
    <x v="7"/>
    <x v="10"/>
    <s v="azmohave"/>
    <m/>
    <x v="0"/>
    <s v="Novelist Plus"/>
    <x v="250"/>
    <n v="319"/>
    <n v="0"/>
    <n v="0"/>
    <m/>
    <m/>
    <n v="269"/>
    <m/>
    <m/>
    <n v="0"/>
    <n v="319"/>
    <s v="neh"/>
    <n v="269"/>
    <n v="0"/>
    <n v="0"/>
    <m/>
  </r>
  <r>
    <n v="2461"/>
    <s v="2017-Q3"/>
    <x v="38"/>
    <x v="3"/>
    <s v="2017"/>
    <x v="2"/>
    <x v="8"/>
    <x v="11"/>
    <s v="azncldo"/>
    <m/>
    <x v="0"/>
    <s v="Novelist Plus"/>
    <x v="130"/>
    <n v="22"/>
    <n v="0"/>
    <n v="0"/>
    <m/>
    <m/>
    <n v="18"/>
    <m/>
    <m/>
    <n v="0"/>
    <n v="22"/>
    <s v="neh"/>
    <n v="18"/>
    <n v="0"/>
    <n v="0"/>
    <m/>
  </r>
  <r>
    <n v="13597"/>
    <s v="2017-Q3"/>
    <x v="38"/>
    <x v="3"/>
    <s v="2017"/>
    <x v="2"/>
    <x v="5"/>
    <x v="38"/>
    <s v="azpayson"/>
    <m/>
    <x v="0"/>
    <s v="Novelist Plus"/>
    <x v="12"/>
    <n v="4"/>
    <n v="0"/>
    <n v="0"/>
    <m/>
    <m/>
    <n v="1"/>
    <m/>
    <m/>
    <n v="0"/>
    <n v="4"/>
    <s v="neh"/>
    <n v="1"/>
    <n v="0"/>
    <n v="0"/>
    <m/>
  </r>
  <r>
    <n v="405419"/>
    <s v="2017-Q3"/>
    <x v="38"/>
    <x v="3"/>
    <s v="2017"/>
    <x v="2"/>
    <x v="9"/>
    <x v="12"/>
    <s v="azpcld"/>
    <m/>
    <x v="0"/>
    <s v="Novelist Plus"/>
    <x v="327"/>
    <n v="357"/>
    <n v="0"/>
    <n v="0"/>
    <m/>
    <m/>
    <n v="492"/>
    <m/>
    <m/>
    <n v="58"/>
    <n v="357"/>
    <s v="neh"/>
    <n v="550"/>
    <n v="58"/>
    <n v="0"/>
    <m/>
  </r>
  <r>
    <n v="8901"/>
    <s v="2017-Q3"/>
    <x v="38"/>
    <x v="3"/>
    <s v="2017"/>
    <x v="2"/>
    <x v="3"/>
    <x v="13"/>
    <s v="pinal_az"/>
    <m/>
    <x v="0"/>
    <s v="Novelist Plus"/>
    <x v="85"/>
    <n v="188"/>
    <n v="0"/>
    <n v="0"/>
    <m/>
    <m/>
    <n v="164"/>
    <m/>
    <m/>
    <n v="9"/>
    <n v="188"/>
    <s v="neh"/>
    <n v="173"/>
    <n v="9"/>
    <n v="0"/>
    <m/>
  </r>
  <r>
    <n v="29416"/>
    <s v="2017-Q3"/>
    <x v="38"/>
    <x v="3"/>
    <s v="2017"/>
    <x v="2"/>
    <x v="10"/>
    <x v="14"/>
    <s v="azprescott"/>
    <m/>
    <x v="0"/>
    <s v="Novelist Plus"/>
    <x v="180"/>
    <n v="104"/>
    <n v="0"/>
    <n v="0"/>
    <m/>
    <m/>
    <n v="155"/>
    <m/>
    <m/>
    <n v="24"/>
    <n v="104"/>
    <s v="neh"/>
    <n v="179"/>
    <n v="24"/>
    <n v="0"/>
    <m/>
  </r>
  <r>
    <n v="9301"/>
    <s v="2017-Q3"/>
    <x v="38"/>
    <x v="3"/>
    <s v="2017"/>
    <x v="2"/>
    <x v="10"/>
    <x v="17"/>
    <s v="azyavapai"/>
    <m/>
    <x v="0"/>
    <s v="Novelist Plus"/>
    <x v="0"/>
    <n v="10"/>
    <n v="0"/>
    <n v="0"/>
    <m/>
    <m/>
    <n v="5"/>
    <m/>
    <m/>
    <n v="0"/>
    <n v="10"/>
    <s v="neh"/>
    <n v="5"/>
    <n v="0"/>
    <n v="0"/>
    <m/>
  </r>
  <r>
    <e v="#N/A"/>
    <s v="2017-Q3"/>
    <x v="38"/>
    <x v="3"/>
    <s v="2017"/>
    <x v="2"/>
    <x v="12"/>
    <x v="18"/>
    <s v="azycldo"/>
    <m/>
    <x v="0"/>
    <s v="Novelist Plus"/>
    <x v="67"/>
    <n v="75"/>
    <n v="0"/>
    <n v="0"/>
    <m/>
    <m/>
    <n v="72"/>
    <m/>
    <m/>
    <n v="0"/>
    <n v="75"/>
    <s v="neh"/>
    <n v="72"/>
    <n v="0"/>
    <n v="0"/>
    <m/>
  </r>
  <r>
    <n v="11452"/>
    <s v="2017-Q4"/>
    <x v="39"/>
    <x v="3"/>
    <s v="2017"/>
    <x v="3"/>
    <x v="0"/>
    <x v="0"/>
    <s v="azapachecpl"/>
    <s v="main user group (main)"/>
    <x v="0"/>
    <s v="Novelist Plus"/>
    <x v="5"/>
    <n v="2"/>
    <n v="0"/>
    <n v="0"/>
    <m/>
    <m/>
    <n v="0"/>
    <m/>
    <m/>
    <n v="0"/>
    <n v="2"/>
    <s v="neh"/>
    <n v="0"/>
    <n v="0"/>
    <n v="0"/>
    <m/>
  </r>
  <r>
    <e v="#N/A"/>
    <s v="2017-Q4"/>
    <x v="39"/>
    <x v="3"/>
    <s v="2017"/>
    <x v="3"/>
    <x v="1"/>
    <x v="1"/>
    <s v="azstatelibdev"/>
    <s v="trial group (trial)"/>
    <x v="1"/>
    <s v="Novelist Plus"/>
    <x v="5"/>
    <n v="1"/>
    <n v="0"/>
    <n v="0"/>
    <m/>
    <m/>
    <n v="3"/>
    <m/>
    <m/>
    <n v="0"/>
    <n v="1"/>
    <s v="neh"/>
    <n v="3"/>
    <n v="0"/>
    <n v="0"/>
    <m/>
  </r>
  <r>
    <e v="#N/A"/>
    <s v="2017-Q4"/>
    <x v="39"/>
    <x v="3"/>
    <s v="2017"/>
    <x v="3"/>
    <x v="1"/>
    <x v="1"/>
    <s v="azstatelibdev"/>
    <s v="main user group (main)"/>
    <x v="0"/>
    <s v="Novelist Plus"/>
    <x v="53"/>
    <n v="64"/>
    <n v="0"/>
    <n v="0"/>
    <m/>
    <m/>
    <n v="26"/>
    <m/>
    <m/>
    <n v="0"/>
    <n v="64"/>
    <s v="neh"/>
    <n v="26"/>
    <n v="0"/>
    <n v="0"/>
    <m/>
  </r>
  <r>
    <e v="#N/A"/>
    <s v="2017-Q4"/>
    <x v="39"/>
    <x v="3"/>
    <s v="2017"/>
    <x v="3"/>
    <x v="1"/>
    <x v="1"/>
    <s v="azstatelibdev"/>
    <s v="main user group (main)"/>
    <x v="1"/>
    <s v="Novelist Plus"/>
    <x v="328"/>
    <n v="457"/>
    <n v="1"/>
    <n v="1"/>
    <m/>
    <m/>
    <n v="416"/>
    <m/>
    <m/>
    <n v="0"/>
    <n v="457"/>
    <s v="neh"/>
    <n v="417"/>
    <n v="0"/>
    <n v="0"/>
    <m/>
  </r>
  <r>
    <n v="1469"/>
    <s v="2017-Q4"/>
    <x v="39"/>
    <x v="3"/>
    <s v="2017"/>
    <x v="3"/>
    <x v="2"/>
    <x v="2"/>
    <s v="azccldo"/>
    <s v="main user group (main)"/>
    <x v="2"/>
    <s v="Novelist Plus"/>
    <x v="91"/>
    <n v="113"/>
    <n v="1"/>
    <n v="1"/>
    <m/>
    <m/>
    <n v="123"/>
    <m/>
    <m/>
    <n v="0"/>
    <n v="113"/>
    <s v="neh"/>
    <n v="124"/>
    <n v="0"/>
    <n v="0"/>
    <m/>
  </r>
  <r>
    <n v="72247"/>
    <s v="2017-Q4"/>
    <x v="39"/>
    <x v="3"/>
    <s v="2017"/>
    <x v="3"/>
    <x v="4"/>
    <x v="5"/>
    <s v="azflagstaff"/>
    <s v="main user group (main)"/>
    <x v="0"/>
    <s v="Novelist Plus"/>
    <x v="129"/>
    <n v="285"/>
    <n v="0"/>
    <n v="0"/>
    <m/>
    <m/>
    <n v="206"/>
    <m/>
    <m/>
    <n v="105"/>
    <n v="285"/>
    <s v="neh"/>
    <n v="311"/>
    <n v="105"/>
    <n v="0"/>
    <m/>
  </r>
  <r>
    <n v="72"/>
    <s v="2017-Q4"/>
    <x v="39"/>
    <x v="3"/>
    <s v="2017"/>
    <x v="3"/>
    <x v="5"/>
    <x v="7"/>
    <s v="azgcldo"/>
    <s v="main user group (main)"/>
    <x v="0"/>
    <s v="Novelist Plus"/>
    <x v="152"/>
    <n v="40"/>
    <n v="0"/>
    <n v="0"/>
    <m/>
    <m/>
    <n v="17"/>
    <m/>
    <m/>
    <n v="0"/>
    <n v="40"/>
    <s v="neh"/>
    <n v="17"/>
    <n v="0"/>
    <n v="0"/>
    <m/>
  </r>
  <r>
    <e v="#N/A"/>
    <s v="2017-Q4"/>
    <x v="39"/>
    <x v="3"/>
    <s v="2017"/>
    <x v="3"/>
    <x v="7"/>
    <x v="40"/>
    <s v="azvallevista"/>
    <s v="main user group (main)"/>
    <x v="0"/>
    <s v="Novelist Plus"/>
    <x v="329"/>
    <n v="413"/>
    <n v="0"/>
    <n v="0"/>
    <m/>
    <m/>
    <n v="360"/>
    <m/>
    <m/>
    <n v="0"/>
    <n v="413"/>
    <s v="neh"/>
    <n v="360"/>
    <n v="0"/>
    <n v="0"/>
    <m/>
  </r>
  <r>
    <e v="#N/A"/>
    <s v="2017-Q4"/>
    <x v="39"/>
    <x v="3"/>
    <s v="2017"/>
    <x v="3"/>
    <x v="7"/>
    <x v="36"/>
    <s v="azmeadview"/>
    <s v="main user group (main)"/>
    <x v="0"/>
    <s v="Novelist Plus"/>
    <x v="27"/>
    <n v="9"/>
    <n v="0"/>
    <n v="0"/>
    <m/>
    <m/>
    <n v="5"/>
    <m/>
    <m/>
    <n v="0"/>
    <n v="9"/>
    <s v="neh"/>
    <n v="5"/>
    <n v="0"/>
    <n v="0"/>
    <m/>
  </r>
  <r>
    <n v="87143"/>
    <s v="2017-Q4"/>
    <x v="39"/>
    <x v="3"/>
    <s v="2017"/>
    <x v="3"/>
    <x v="7"/>
    <x v="10"/>
    <s v="azmohave"/>
    <s v="main user group (main)"/>
    <x v="0"/>
    <s v="Novelist Plus"/>
    <x v="91"/>
    <n v="241"/>
    <n v="0"/>
    <n v="0"/>
    <m/>
    <m/>
    <n v="208"/>
    <m/>
    <m/>
    <n v="0"/>
    <n v="241"/>
    <s v="neh"/>
    <n v="208"/>
    <n v="0"/>
    <n v="0"/>
    <m/>
  </r>
  <r>
    <n v="2461"/>
    <s v="2017-Q4"/>
    <x v="39"/>
    <x v="3"/>
    <s v="2017"/>
    <x v="3"/>
    <x v="8"/>
    <x v="11"/>
    <s v="azncldo"/>
    <s v="main user group (main)"/>
    <x v="0"/>
    <s v="Novelist Plus"/>
    <x v="137"/>
    <n v="17"/>
    <n v="0"/>
    <n v="0"/>
    <m/>
    <m/>
    <n v="21"/>
    <m/>
    <m/>
    <n v="0"/>
    <n v="17"/>
    <s v="neh"/>
    <n v="21"/>
    <n v="0"/>
    <n v="0"/>
    <m/>
  </r>
  <r>
    <n v="13597"/>
    <s v="2017-Q4"/>
    <x v="39"/>
    <x v="3"/>
    <s v="2017"/>
    <x v="3"/>
    <x v="5"/>
    <x v="38"/>
    <s v="azpayson"/>
    <s v="main user group (main)"/>
    <x v="0"/>
    <s v="Novelist Plus"/>
    <x v="0"/>
    <n v="8"/>
    <n v="0"/>
    <n v="0"/>
    <m/>
    <m/>
    <n v="3"/>
    <m/>
    <m/>
    <n v="0"/>
    <n v="8"/>
    <s v="neh"/>
    <n v="3"/>
    <n v="0"/>
    <n v="0"/>
    <m/>
  </r>
  <r>
    <n v="405419"/>
    <s v="2017-Q4"/>
    <x v="39"/>
    <x v="3"/>
    <s v="2017"/>
    <x v="3"/>
    <x v="9"/>
    <x v="12"/>
    <s v="azpcld"/>
    <s v="main user group (main)"/>
    <x v="0"/>
    <s v="Novelist Plus"/>
    <x v="330"/>
    <n v="399"/>
    <n v="0"/>
    <n v="0"/>
    <m/>
    <m/>
    <n v="484"/>
    <m/>
    <m/>
    <n v="40"/>
    <n v="399"/>
    <s v="neh"/>
    <n v="524"/>
    <n v="40"/>
    <n v="0"/>
    <m/>
  </r>
  <r>
    <n v="8901"/>
    <s v="2017-Q4"/>
    <x v="39"/>
    <x v="3"/>
    <s v="2017"/>
    <x v="3"/>
    <x v="3"/>
    <x v="13"/>
    <s v="pinal_az"/>
    <s v="main user group (main)"/>
    <x v="0"/>
    <s v="Novelist Plus"/>
    <x v="15"/>
    <n v="105"/>
    <n v="0"/>
    <n v="0"/>
    <m/>
    <m/>
    <n v="66"/>
    <m/>
    <m/>
    <n v="2"/>
    <n v="105"/>
    <s v="neh"/>
    <n v="68"/>
    <n v="2"/>
    <n v="0"/>
    <m/>
  </r>
  <r>
    <n v="29416"/>
    <s v="2017-Q4"/>
    <x v="39"/>
    <x v="3"/>
    <s v="2017"/>
    <x v="3"/>
    <x v="10"/>
    <x v="14"/>
    <s v="azprescott"/>
    <s v="main user group (main)"/>
    <x v="0"/>
    <s v="Novelist Plus"/>
    <x v="331"/>
    <n v="182"/>
    <n v="1"/>
    <n v="1"/>
    <m/>
    <m/>
    <n v="151"/>
    <m/>
    <m/>
    <n v="63"/>
    <n v="182"/>
    <s v="neh"/>
    <n v="215"/>
    <n v="63"/>
    <n v="0"/>
    <m/>
  </r>
  <r>
    <e v="#N/A"/>
    <s v="2017-Q4"/>
    <x v="39"/>
    <x v="3"/>
    <s v="2017"/>
    <x v="3"/>
    <x v="12"/>
    <x v="18"/>
    <s v="azycldo"/>
    <s v="main user group (main)"/>
    <x v="0"/>
    <s v="Novelist Plus"/>
    <x v="94"/>
    <n v="31"/>
    <n v="0"/>
    <n v="0"/>
    <m/>
    <m/>
    <n v="22"/>
    <m/>
    <m/>
    <n v="0"/>
    <n v="31"/>
    <s v="neh"/>
    <n v="22"/>
    <n v="0"/>
    <n v="0"/>
    <m/>
  </r>
  <r>
    <n v="11452"/>
    <s v="2017-Q4"/>
    <x v="40"/>
    <x v="3"/>
    <s v="2017"/>
    <x v="4"/>
    <x v="0"/>
    <x v="0"/>
    <s v="azapachecpl"/>
    <s v="Regular Database"/>
    <x v="0"/>
    <s v="Novelist Plus"/>
    <x v="12"/>
    <n v="4"/>
    <n v="0"/>
    <m/>
    <m/>
    <m/>
    <n v="9"/>
    <m/>
    <m/>
    <n v="0"/>
    <n v="4"/>
    <m/>
    <n v="9"/>
    <n v="0"/>
    <n v="0"/>
    <m/>
  </r>
  <r>
    <e v="#N/A"/>
    <s v="2017-Q4"/>
    <x v="40"/>
    <x v="3"/>
    <s v="2017"/>
    <x v="4"/>
    <x v="1"/>
    <x v="1"/>
    <s v="azstatelibdev"/>
    <s v="Regular Database"/>
    <x v="1"/>
    <s v="Novelist Plus"/>
    <x v="5"/>
    <n v="1"/>
    <n v="0"/>
    <m/>
    <m/>
    <m/>
    <n v="4"/>
    <m/>
    <m/>
    <n v="0"/>
    <n v="1"/>
    <m/>
    <n v="4"/>
    <n v="0"/>
    <n v="0"/>
    <m/>
  </r>
  <r>
    <e v="#N/A"/>
    <s v="2017-Q4"/>
    <x v="40"/>
    <x v="3"/>
    <s v="2017"/>
    <x v="4"/>
    <x v="1"/>
    <x v="1"/>
    <s v="azstatelibdev"/>
    <s v="Regular Database"/>
    <x v="0"/>
    <s v="Novelist Plus"/>
    <x v="38"/>
    <n v="96"/>
    <n v="0"/>
    <m/>
    <m/>
    <m/>
    <n v="36"/>
    <m/>
    <m/>
    <n v="0"/>
    <n v="96"/>
    <m/>
    <n v="36"/>
    <n v="0"/>
    <n v="0"/>
    <m/>
  </r>
  <r>
    <e v="#N/A"/>
    <s v="2017-Q4"/>
    <x v="40"/>
    <x v="3"/>
    <s v="2017"/>
    <x v="4"/>
    <x v="1"/>
    <x v="1"/>
    <s v="azstatelibdev"/>
    <s v="Regular Database"/>
    <x v="1"/>
    <s v="Novelist Plus"/>
    <x v="175"/>
    <n v="287"/>
    <n v="0"/>
    <m/>
    <m/>
    <m/>
    <n v="313"/>
    <m/>
    <m/>
    <n v="0"/>
    <n v="287"/>
    <m/>
    <n v="313"/>
    <n v="0"/>
    <n v="0"/>
    <m/>
  </r>
  <r>
    <n v="1469"/>
    <s v="2017-Q4"/>
    <x v="40"/>
    <x v="3"/>
    <s v="2017"/>
    <x v="4"/>
    <x v="2"/>
    <x v="2"/>
    <s v="azccldo"/>
    <s v="Regular Database"/>
    <x v="2"/>
    <s v="Novelist Plus"/>
    <x v="85"/>
    <n v="233"/>
    <n v="0"/>
    <m/>
    <m/>
    <m/>
    <n v="229"/>
    <m/>
    <m/>
    <n v="0"/>
    <n v="233"/>
    <m/>
    <n v="229"/>
    <n v="0"/>
    <n v="0"/>
    <m/>
  </r>
  <r>
    <e v="#N/A"/>
    <s v="2017-Q4"/>
    <x v="40"/>
    <x v="3"/>
    <s v="2017"/>
    <x v="4"/>
    <x v="10"/>
    <x v="44"/>
    <s v="azcrownking"/>
    <s v="Regular Database"/>
    <x v="0"/>
    <s v="Novelist Plus"/>
    <x v="5"/>
    <n v="3"/>
    <n v="0"/>
    <m/>
    <m/>
    <m/>
    <n v="3"/>
    <m/>
    <m/>
    <n v="0"/>
    <n v="3"/>
    <m/>
    <n v="3"/>
    <n v="0"/>
    <n v="0"/>
    <m/>
  </r>
  <r>
    <n v="72247"/>
    <s v="2017-Q4"/>
    <x v="40"/>
    <x v="3"/>
    <s v="2017"/>
    <x v="4"/>
    <x v="4"/>
    <x v="5"/>
    <s v="azflagstaff"/>
    <s v="Regular Database"/>
    <x v="0"/>
    <s v="Novelist Plus"/>
    <x v="153"/>
    <n v="95"/>
    <n v="0"/>
    <m/>
    <m/>
    <m/>
    <n v="64"/>
    <m/>
    <m/>
    <n v="19"/>
    <n v="95"/>
    <m/>
    <n v="83"/>
    <n v="19"/>
    <n v="0"/>
    <m/>
  </r>
  <r>
    <n v="72"/>
    <s v="2017-Q4"/>
    <x v="40"/>
    <x v="3"/>
    <s v="2017"/>
    <x v="4"/>
    <x v="5"/>
    <x v="7"/>
    <s v="azgcldo"/>
    <s v="Regular Database"/>
    <x v="0"/>
    <s v="Novelist Plus"/>
    <x v="77"/>
    <n v="95"/>
    <n v="0"/>
    <m/>
    <m/>
    <m/>
    <n v="42"/>
    <m/>
    <m/>
    <n v="0"/>
    <n v="95"/>
    <m/>
    <n v="42"/>
    <n v="0"/>
    <n v="0"/>
    <m/>
  </r>
  <r>
    <n v="8295"/>
    <s v="2017-Q4"/>
    <x v="40"/>
    <x v="3"/>
    <s v="2017"/>
    <x v="4"/>
    <x v="5"/>
    <x v="35"/>
    <s v="azglobe"/>
    <s v="Regular Database"/>
    <x v="0"/>
    <s v="Novelist Plus"/>
    <x v="94"/>
    <n v="45"/>
    <n v="0"/>
    <m/>
    <m/>
    <m/>
    <n v="2"/>
    <m/>
    <m/>
    <n v="0"/>
    <n v="45"/>
    <m/>
    <n v="2"/>
    <n v="0"/>
    <n v="0"/>
    <m/>
  </r>
  <r>
    <e v="#N/A"/>
    <s v="2017-Q4"/>
    <x v="40"/>
    <x v="3"/>
    <s v="2017"/>
    <x v="4"/>
    <x v="7"/>
    <x v="40"/>
    <s v="azvallevista"/>
    <s v="Regular Database"/>
    <x v="0"/>
    <s v="Novelist Plus"/>
    <x v="144"/>
    <n v="193"/>
    <n v="0"/>
    <m/>
    <m/>
    <m/>
    <n v="164"/>
    <m/>
    <m/>
    <n v="0"/>
    <n v="193"/>
    <m/>
    <n v="164"/>
    <n v="0"/>
    <n v="0"/>
    <m/>
  </r>
  <r>
    <e v="#N/A"/>
    <s v="2017-Q4"/>
    <x v="40"/>
    <x v="3"/>
    <s v="2017"/>
    <x v="4"/>
    <x v="7"/>
    <x v="36"/>
    <s v="azmeadview"/>
    <s v="Regular Database"/>
    <x v="0"/>
    <s v="Novelist Plus"/>
    <x v="12"/>
    <n v="6"/>
    <n v="0"/>
    <m/>
    <m/>
    <m/>
    <n v="10"/>
    <m/>
    <m/>
    <n v="0"/>
    <n v="6"/>
    <m/>
    <n v="10"/>
    <n v="0"/>
    <n v="0"/>
    <m/>
  </r>
  <r>
    <n v="87143"/>
    <s v="2017-Q4"/>
    <x v="40"/>
    <x v="3"/>
    <s v="2017"/>
    <x v="4"/>
    <x v="7"/>
    <x v="10"/>
    <s v="azmohave"/>
    <s v="Regular Database"/>
    <x v="0"/>
    <s v="Novelist Plus"/>
    <x v="180"/>
    <n v="192"/>
    <n v="0"/>
    <m/>
    <m/>
    <m/>
    <n v="161"/>
    <m/>
    <m/>
    <n v="0"/>
    <n v="192"/>
    <m/>
    <n v="161"/>
    <n v="0"/>
    <n v="0"/>
    <m/>
  </r>
  <r>
    <n v="2461"/>
    <s v="2017-Q4"/>
    <x v="40"/>
    <x v="3"/>
    <s v="2017"/>
    <x v="4"/>
    <x v="8"/>
    <x v="11"/>
    <s v="azncldo"/>
    <s v="Regular Database"/>
    <x v="0"/>
    <s v="Novelist Plus"/>
    <x v="87"/>
    <n v="20"/>
    <n v="0"/>
    <m/>
    <m/>
    <m/>
    <n v="13"/>
    <m/>
    <m/>
    <n v="0"/>
    <n v="20"/>
    <m/>
    <n v="13"/>
    <n v="0"/>
    <n v="0"/>
    <m/>
  </r>
  <r>
    <n v="13597"/>
    <s v="2017-Q4"/>
    <x v="40"/>
    <x v="3"/>
    <s v="2017"/>
    <x v="4"/>
    <x v="5"/>
    <x v="38"/>
    <s v="azpayson"/>
    <s v="Regular Database"/>
    <x v="0"/>
    <s v="Novelist Plus"/>
    <x v="12"/>
    <n v="8"/>
    <n v="0"/>
    <m/>
    <m/>
    <m/>
    <n v="2"/>
    <m/>
    <m/>
    <n v="0"/>
    <n v="8"/>
    <m/>
    <n v="2"/>
    <n v="0"/>
    <n v="0"/>
    <m/>
  </r>
  <r>
    <n v="405419"/>
    <s v="2017-Q4"/>
    <x v="40"/>
    <x v="3"/>
    <s v="2017"/>
    <x v="4"/>
    <x v="9"/>
    <x v="12"/>
    <s v="azpcld"/>
    <s v="Regular Database"/>
    <x v="0"/>
    <s v="Novelist Plus"/>
    <x v="332"/>
    <n v="166"/>
    <n v="0"/>
    <m/>
    <m/>
    <m/>
    <n v="166"/>
    <m/>
    <m/>
    <n v="36"/>
    <n v="166"/>
    <m/>
    <n v="202"/>
    <n v="36"/>
    <n v="0"/>
    <m/>
  </r>
  <r>
    <n v="8901"/>
    <s v="2017-Q4"/>
    <x v="40"/>
    <x v="3"/>
    <s v="2017"/>
    <x v="4"/>
    <x v="3"/>
    <x v="13"/>
    <s v="pinal_az"/>
    <s v="Regular Database"/>
    <x v="0"/>
    <s v="Novelist Plus"/>
    <x v="130"/>
    <n v="60"/>
    <n v="0"/>
    <m/>
    <m/>
    <m/>
    <n v="39"/>
    <m/>
    <m/>
    <n v="0"/>
    <n v="60"/>
    <m/>
    <n v="39"/>
    <n v="0"/>
    <n v="0"/>
    <m/>
  </r>
  <r>
    <n v="29416"/>
    <s v="2017-Q4"/>
    <x v="40"/>
    <x v="3"/>
    <s v="2017"/>
    <x v="4"/>
    <x v="10"/>
    <x v="14"/>
    <s v="azprescott"/>
    <s v="Regular Database"/>
    <x v="0"/>
    <s v="Novelist Plus"/>
    <x v="25"/>
    <n v="73"/>
    <n v="0"/>
    <m/>
    <m/>
    <m/>
    <n v="115"/>
    <m/>
    <m/>
    <n v="12"/>
    <n v="73"/>
    <m/>
    <n v="127"/>
    <n v="12"/>
    <n v="0"/>
    <m/>
  </r>
  <r>
    <e v="#N/A"/>
    <s v="2017-Q4"/>
    <x v="40"/>
    <x v="3"/>
    <s v="2017"/>
    <x v="4"/>
    <x v="12"/>
    <x v="18"/>
    <s v="azycldo"/>
    <s v="Regular Database"/>
    <x v="0"/>
    <s v="Novelist Plus"/>
    <x v="94"/>
    <n v="15"/>
    <n v="0"/>
    <m/>
    <m/>
    <m/>
    <n v="15"/>
    <m/>
    <m/>
    <n v="0"/>
    <n v="15"/>
    <m/>
    <n v="15"/>
    <n v="0"/>
    <n v="0"/>
    <m/>
  </r>
  <r>
    <e v="#N/A"/>
    <s v="2017-Q4"/>
    <x v="41"/>
    <x v="3"/>
    <s v="2017"/>
    <x v="5"/>
    <x v="1"/>
    <x v="1"/>
    <s v="azstatelibdev"/>
    <s v="main user group (main)"/>
    <x v="0"/>
    <s v="Novelist Plus"/>
    <x v="168"/>
    <n v="31"/>
    <n v="0"/>
    <m/>
    <m/>
    <m/>
    <n v="29"/>
    <m/>
    <m/>
    <n v="0"/>
    <n v="31"/>
    <s v="neh"/>
    <n v="29"/>
    <n v="0"/>
    <n v="0"/>
    <m/>
  </r>
  <r>
    <e v="#N/A"/>
    <s v="2017-Q4"/>
    <x v="41"/>
    <x v="3"/>
    <s v="2017"/>
    <x v="5"/>
    <x v="1"/>
    <x v="1"/>
    <s v="azstatelibdev"/>
    <s v="main user group (main)"/>
    <x v="0"/>
    <s v="Novelist Plus"/>
    <x v="49"/>
    <n v="20"/>
    <n v="0"/>
    <m/>
    <m/>
    <m/>
    <n v="27"/>
    <m/>
    <m/>
    <n v="0"/>
    <n v="20"/>
    <s v="neh"/>
    <n v="27"/>
    <n v="0"/>
    <n v="0"/>
    <m/>
  </r>
  <r>
    <e v="#N/A"/>
    <s v="2017-Q4"/>
    <x v="41"/>
    <x v="3"/>
    <s v="2017"/>
    <x v="5"/>
    <x v="1"/>
    <x v="1"/>
    <s v="azstatelibdev"/>
    <s v="main user group (main)"/>
    <x v="1"/>
    <s v="Novelist Plus"/>
    <x v="38"/>
    <n v="90"/>
    <n v="0"/>
    <m/>
    <m/>
    <m/>
    <n v="60"/>
    <m/>
    <m/>
    <n v="0"/>
    <n v="90"/>
    <s v="neh"/>
    <n v="60"/>
    <n v="0"/>
    <n v="0"/>
    <m/>
  </r>
  <r>
    <n v="1469"/>
    <s v="2017-Q4"/>
    <x v="41"/>
    <x v="3"/>
    <s v="2017"/>
    <x v="5"/>
    <x v="2"/>
    <x v="2"/>
    <s v="azccldo"/>
    <s v="main user group (main)"/>
    <x v="2"/>
    <s v="Novelist Plus"/>
    <x v="42"/>
    <n v="85"/>
    <n v="0"/>
    <m/>
    <m/>
    <m/>
    <n v="68"/>
    <m/>
    <m/>
    <n v="0"/>
    <n v="85"/>
    <s v="neh"/>
    <n v="68"/>
    <n v="0"/>
    <n v="0"/>
    <m/>
  </r>
  <r>
    <n v="72247"/>
    <s v="2017-Q4"/>
    <x v="41"/>
    <x v="3"/>
    <s v="2017"/>
    <x v="5"/>
    <x v="4"/>
    <x v="5"/>
    <s v="azflagstaff"/>
    <s v="main user group (main)"/>
    <x v="0"/>
    <s v="Novelist Plus"/>
    <x v="153"/>
    <n v="114"/>
    <n v="0"/>
    <m/>
    <m/>
    <m/>
    <n v="94"/>
    <m/>
    <m/>
    <n v="11"/>
    <n v="114"/>
    <s v="neh"/>
    <n v="105"/>
    <n v="11"/>
    <n v="0"/>
    <m/>
  </r>
  <r>
    <n v="72"/>
    <s v="2017-Q4"/>
    <x v="41"/>
    <x v="3"/>
    <s v="2017"/>
    <x v="5"/>
    <x v="5"/>
    <x v="7"/>
    <s v="azgcldo"/>
    <s v="main user group (main)"/>
    <x v="0"/>
    <s v="Novelist Plus"/>
    <x v="275"/>
    <n v="95"/>
    <n v="0"/>
    <m/>
    <m/>
    <m/>
    <n v="50"/>
    <m/>
    <m/>
    <n v="0"/>
    <n v="95"/>
    <s v="neh"/>
    <n v="50"/>
    <n v="0"/>
    <n v="0"/>
    <m/>
  </r>
  <r>
    <n v="8295"/>
    <s v="2017-Q4"/>
    <x v="41"/>
    <x v="3"/>
    <s v="2017"/>
    <x v="5"/>
    <x v="5"/>
    <x v="35"/>
    <s v="azglobe"/>
    <s v="main user group (main)"/>
    <x v="0"/>
    <s v="Novelist Plus"/>
    <x v="12"/>
    <n v="4"/>
    <n v="0"/>
    <m/>
    <m/>
    <m/>
    <n v="7"/>
    <m/>
    <m/>
    <n v="0"/>
    <n v="4"/>
    <s v="neh"/>
    <n v="7"/>
    <n v="0"/>
    <n v="0"/>
    <m/>
  </r>
  <r>
    <e v="#N/A"/>
    <s v="2017-Q4"/>
    <x v="41"/>
    <x v="3"/>
    <s v="2017"/>
    <x v="5"/>
    <x v="7"/>
    <x v="40"/>
    <s v="azvallevista"/>
    <s v="main user group (main)"/>
    <x v="0"/>
    <s v="Novelist Plus"/>
    <x v="333"/>
    <n v="488"/>
    <n v="0"/>
    <m/>
    <m/>
    <m/>
    <n v="322"/>
    <m/>
    <m/>
    <n v="0"/>
    <n v="488"/>
    <s v="neh"/>
    <n v="322"/>
    <n v="0"/>
    <n v="0"/>
    <m/>
  </r>
  <r>
    <e v="#N/A"/>
    <s v="2017-Q4"/>
    <x v="41"/>
    <x v="3"/>
    <s v="2017"/>
    <x v="5"/>
    <x v="7"/>
    <x v="36"/>
    <s v="azmeadview"/>
    <s v="main user group (main)"/>
    <x v="0"/>
    <s v="Novelist Plus"/>
    <x v="5"/>
    <n v="2"/>
    <n v="0"/>
    <m/>
    <m/>
    <m/>
    <n v="1"/>
    <m/>
    <m/>
    <n v="0"/>
    <n v="2"/>
    <s v="neh"/>
    <n v="1"/>
    <n v="0"/>
    <n v="0"/>
    <m/>
  </r>
  <r>
    <n v="87143"/>
    <s v="2017-Q4"/>
    <x v="41"/>
    <x v="3"/>
    <s v="2017"/>
    <x v="5"/>
    <x v="7"/>
    <x v="10"/>
    <s v="azmohave"/>
    <s v="main user group (main)"/>
    <x v="0"/>
    <s v="Novelist Plus"/>
    <x v="331"/>
    <n v="376"/>
    <n v="0"/>
    <m/>
    <m/>
    <m/>
    <n v="337"/>
    <m/>
    <m/>
    <n v="0"/>
    <n v="376"/>
    <s v="neh"/>
    <n v="337"/>
    <n v="0"/>
    <n v="0"/>
    <m/>
  </r>
  <r>
    <n v="2461"/>
    <s v="2017-Q4"/>
    <x v="41"/>
    <x v="3"/>
    <s v="2017"/>
    <x v="5"/>
    <x v="8"/>
    <x v="11"/>
    <s v="azncldo"/>
    <s v="main user group (main)"/>
    <x v="0"/>
    <s v="Novelist Plus"/>
    <x v="13"/>
    <n v="11"/>
    <n v="0"/>
    <m/>
    <m/>
    <m/>
    <n v="6"/>
    <m/>
    <m/>
    <n v="0"/>
    <n v="11"/>
    <s v="neh"/>
    <n v="6"/>
    <n v="0"/>
    <n v="0"/>
    <m/>
  </r>
  <r>
    <n v="13597"/>
    <s v="2017-Q4"/>
    <x v="41"/>
    <x v="3"/>
    <s v="2017"/>
    <x v="5"/>
    <x v="5"/>
    <x v="38"/>
    <s v="azpayson"/>
    <s v="main user group (main)"/>
    <x v="0"/>
    <s v="Novelist Plus"/>
    <x v="5"/>
    <n v="2"/>
    <n v="0"/>
    <m/>
    <m/>
    <m/>
    <n v="1"/>
    <m/>
    <m/>
    <n v="0"/>
    <n v="2"/>
    <s v="neh"/>
    <n v="1"/>
    <n v="0"/>
    <n v="0"/>
    <m/>
  </r>
  <r>
    <n v="405419"/>
    <s v="2017-Q4"/>
    <x v="41"/>
    <x v="3"/>
    <s v="2017"/>
    <x v="5"/>
    <x v="9"/>
    <x v="12"/>
    <s v="azpcld"/>
    <s v="main user group (main)"/>
    <x v="0"/>
    <s v="Novelist Plus"/>
    <x v="113"/>
    <n v="564"/>
    <n v="0"/>
    <m/>
    <m/>
    <m/>
    <n v="630"/>
    <m/>
    <m/>
    <n v="40"/>
    <n v="564"/>
    <s v="neh"/>
    <n v="670"/>
    <n v="40"/>
    <n v="0"/>
    <m/>
  </r>
  <r>
    <n v="8901"/>
    <s v="2017-Q4"/>
    <x v="41"/>
    <x v="3"/>
    <s v="2017"/>
    <x v="5"/>
    <x v="3"/>
    <x v="13"/>
    <s v="pinal_az"/>
    <s v="main user group (main)"/>
    <x v="0"/>
    <s v="Novelist Plus"/>
    <x v="226"/>
    <n v="114"/>
    <n v="0"/>
    <m/>
    <m/>
    <m/>
    <n v="55"/>
    <m/>
    <m/>
    <n v="1"/>
    <n v="114"/>
    <s v="neh"/>
    <n v="56"/>
    <n v="1"/>
    <n v="0"/>
    <m/>
  </r>
  <r>
    <n v="29416"/>
    <s v="2017-Q4"/>
    <x v="41"/>
    <x v="3"/>
    <s v="2017"/>
    <x v="5"/>
    <x v="10"/>
    <x v="14"/>
    <s v="azprescott"/>
    <s v="main user group (main)"/>
    <x v="0"/>
    <s v="Novelist Plus"/>
    <x v="4"/>
    <n v="114"/>
    <n v="0"/>
    <m/>
    <m/>
    <m/>
    <n v="105"/>
    <m/>
    <m/>
    <n v="5"/>
    <n v="114"/>
    <s v="neh"/>
    <n v="110"/>
    <n v="5"/>
    <n v="0"/>
    <m/>
  </r>
  <r>
    <e v="#N/A"/>
    <s v="2017-Q4"/>
    <x v="41"/>
    <x v="3"/>
    <s v="2017"/>
    <x v="5"/>
    <x v="12"/>
    <x v="18"/>
    <s v="azycldo"/>
    <s v="main user group (main)"/>
    <x v="0"/>
    <s v="Novelist Plus"/>
    <x v="125"/>
    <n v="39"/>
    <n v="0"/>
    <m/>
    <m/>
    <m/>
    <n v="43"/>
    <m/>
    <m/>
    <n v="0"/>
    <n v="39"/>
    <s v="neh"/>
    <n v="43"/>
    <n v="0"/>
    <n v="0"/>
    <m/>
  </r>
  <r>
    <n v="102303"/>
    <s v="2015-Q3"/>
    <x v="13"/>
    <x v="1"/>
    <s v="2015"/>
    <x v="1"/>
    <x v="13"/>
    <x v="22"/>
    <s v="glendale_main"/>
    <s v="main user group (main)"/>
    <x v="0"/>
    <s v="Novelist Plus"/>
    <x v="89"/>
    <n v="209"/>
    <n v="0"/>
    <m/>
    <m/>
    <m/>
    <n v="203"/>
    <m/>
    <m/>
    <m/>
    <m/>
    <m/>
    <n v="203"/>
    <n v="0"/>
    <m/>
    <m/>
  </r>
  <r>
    <n v="102303"/>
    <s v="2015-Q3"/>
    <x v="14"/>
    <x v="1"/>
    <s v="2015"/>
    <x v="2"/>
    <x v="13"/>
    <x v="22"/>
    <s v="glendale_main"/>
    <s v="main user group (main)"/>
    <x v="0"/>
    <s v="Novelist Plus"/>
    <x v="23"/>
    <n v="99"/>
    <n v="0"/>
    <m/>
    <m/>
    <m/>
    <n v="130"/>
    <m/>
    <m/>
    <m/>
    <m/>
    <m/>
    <n v="130"/>
    <n v="0"/>
    <m/>
    <m/>
  </r>
  <r>
    <n v="102303"/>
    <s v="2015-Q4"/>
    <x v="15"/>
    <x v="1"/>
    <s v="2015"/>
    <x v="3"/>
    <x v="13"/>
    <x v="22"/>
    <s v="glendale_main"/>
    <s v="main user group (main)"/>
    <x v="0"/>
    <s v="Novelist Plus"/>
    <x v="168"/>
    <n v="80"/>
    <n v="0"/>
    <m/>
    <m/>
    <m/>
    <n v="53"/>
    <m/>
    <m/>
    <m/>
    <m/>
    <m/>
    <n v="53"/>
    <n v="0"/>
    <m/>
    <m/>
  </r>
  <r>
    <n v="102303"/>
    <s v="2015-Q4"/>
    <x v="16"/>
    <x v="1"/>
    <s v="2015"/>
    <x v="4"/>
    <x v="13"/>
    <x v="22"/>
    <s v="glendale_main"/>
    <s v="main user group (main)"/>
    <x v="0"/>
    <s v="Novelist Plus"/>
    <x v="137"/>
    <n v="28"/>
    <n v="0"/>
    <m/>
    <m/>
    <m/>
    <n v="28"/>
    <m/>
    <m/>
    <m/>
    <m/>
    <m/>
    <n v="28"/>
    <n v="0"/>
    <m/>
    <m/>
  </r>
  <r>
    <n v="102303"/>
    <s v="2015-Q4"/>
    <x v="17"/>
    <x v="1"/>
    <s v="2015"/>
    <x v="5"/>
    <x v="13"/>
    <x v="22"/>
    <s v="glendale_main"/>
    <s v="main user group (main)"/>
    <x v="0"/>
    <s v="Novelist Plus"/>
    <x v="133"/>
    <n v="55"/>
    <n v="0"/>
    <m/>
    <m/>
    <m/>
    <n v="70"/>
    <m/>
    <m/>
    <m/>
    <m/>
    <m/>
    <n v="70"/>
    <n v="0"/>
    <m/>
    <m/>
  </r>
  <r>
    <n v="145358"/>
    <s v="2015-Q3"/>
    <x v="13"/>
    <x v="1"/>
    <s v="2015"/>
    <x v="1"/>
    <x v="13"/>
    <x v="23"/>
    <s v="maricopa_main"/>
    <s v="main user group (main)"/>
    <x v="0"/>
    <s v="Novelist Plus"/>
    <x v="334"/>
    <n v="560"/>
    <n v="0"/>
    <m/>
    <m/>
    <m/>
    <n v="812"/>
    <m/>
    <m/>
    <m/>
    <m/>
    <m/>
    <n v="812"/>
    <n v="0"/>
    <m/>
    <m/>
  </r>
  <r>
    <n v="145358"/>
    <s v="2015-Q3"/>
    <x v="14"/>
    <x v="1"/>
    <s v="2015"/>
    <x v="2"/>
    <x v="13"/>
    <x v="23"/>
    <s v="maricopa_main"/>
    <s v="main user group (main)"/>
    <x v="0"/>
    <s v="Novelist Plus"/>
    <x v="335"/>
    <n v="452"/>
    <n v="0"/>
    <m/>
    <m/>
    <m/>
    <n v="417"/>
    <m/>
    <m/>
    <m/>
    <m/>
    <m/>
    <n v="417"/>
    <n v="0"/>
    <m/>
    <m/>
  </r>
  <r>
    <n v="145358"/>
    <s v="2015-Q4"/>
    <x v="15"/>
    <x v="1"/>
    <s v="2015"/>
    <x v="3"/>
    <x v="13"/>
    <x v="23"/>
    <s v="maricopa_main"/>
    <s v="main user group (main)"/>
    <x v="0"/>
    <s v="Novelist Plus"/>
    <x v="56"/>
    <n v="501"/>
    <n v="0"/>
    <m/>
    <m/>
    <m/>
    <n v="488"/>
    <m/>
    <m/>
    <m/>
    <m/>
    <m/>
    <n v="488"/>
    <n v="0"/>
    <m/>
    <m/>
  </r>
  <r>
    <n v="145358"/>
    <s v="2015-Q4"/>
    <x v="16"/>
    <x v="1"/>
    <s v="2015"/>
    <x v="4"/>
    <x v="13"/>
    <x v="23"/>
    <s v="maricopa_main"/>
    <s v="main user group (main)"/>
    <x v="0"/>
    <s v="Novelist Plus"/>
    <x v="336"/>
    <n v="521"/>
    <n v="0"/>
    <m/>
    <m/>
    <m/>
    <n v="356"/>
    <m/>
    <m/>
    <m/>
    <m/>
    <m/>
    <n v="356"/>
    <n v="0"/>
    <m/>
    <m/>
  </r>
  <r>
    <n v="145358"/>
    <s v="2015-Q4"/>
    <x v="17"/>
    <x v="1"/>
    <s v="2015"/>
    <x v="5"/>
    <x v="13"/>
    <x v="23"/>
    <s v="maricopa_main"/>
    <s v="main user group (main)"/>
    <x v="0"/>
    <s v="Novelist Plus"/>
    <x v="151"/>
    <n v="668"/>
    <n v="0"/>
    <m/>
    <m/>
    <m/>
    <n v="632"/>
    <m/>
    <m/>
    <m/>
    <m/>
    <m/>
    <n v="632"/>
    <n v="0"/>
    <m/>
    <m/>
  </r>
  <r>
    <n v="309229"/>
    <s v="2015-Q3"/>
    <x v="13"/>
    <x v="1"/>
    <s v="2015"/>
    <x v="1"/>
    <x v="13"/>
    <x v="21"/>
    <s v="chandler_main"/>
    <s v="main user group (main)"/>
    <x v="0"/>
    <s v="Novelist Plus"/>
    <x v="99"/>
    <n v="217"/>
    <n v="0"/>
    <m/>
    <m/>
    <m/>
    <n v="509"/>
    <m/>
    <m/>
    <m/>
    <m/>
    <m/>
    <n v="509"/>
    <n v="0"/>
    <m/>
    <m/>
  </r>
  <r>
    <n v="309229"/>
    <s v="2015-Q3"/>
    <x v="14"/>
    <x v="1"/>
    <s v="2015"/>
    <x v="2"/>
    <x v="13"/>
    <x v="21"/>
    <s v="chandler_main"/>
    <s v="main user group (main)"/>
    <x v="0"/>
    <s v="Novelist Plus"/>
    <x v="103"/>
    <n v="230"/>
    <n v="0"/>
    <m/>
    <m/>
    <m/>
    <n v="450"/>
    <m/>
    <m/>
    <m/>
    <m/>
    <m/>
    <n v="450"/>
    <n v="0"/>
    <m/>
    <m/>
  </r>
  <r>
    <n v="309229"/>
    <s v="2015-Q4"/>
    <x v="15"/>
    <x v="1"/>
    <s v="2015"/>
    <x v="3"/>
    <x v="13"/>
    <x v="21"/>
    <s v="chandler_main"/>
    <s v="main user group (main)"/>
    <x v="0"/>
    <s v="Novelist Plus"/>
    <x v="74"/>
    <n v="391"/>
    <n v="0"/>
    <m/>
    <m/>
    <m/>
    <n v="501"/>
    <m/>
    <m/>
    <m/>
    <m/>
    <m/>
    <n v="501"/>
    <n v="0"/>
    <m/>
    <m/>
  </r>
  <r>
    <n v="309229"/>
    <s v="2015-Q4"/>
    <x v="16"/>
    <x v="1"/>
    <s v="2015"/>
    <x v="4"/>
    <x v="13"/>
    <x v="21"/>
    <s v="chandler_main"/>
    <s v="main user group (main)"/>
    <x v="0"/>
    <s v="Novelist Plus"/>
    <x v="147"/>
    <n v="140"/>
    <n v="0"/>
    <m/>
    <m/>
    <m/>
    <n v="338"/>
    <m/>
    <m/>
    <m/>
    <m/>
    <m/>
    <n v="338"/>
    <n v="0"/>
    <m/>
    <m/>
  </r>
  <r>
    <n v="309229"/>
    <s v="2015-Q4"/>
    <x v="17"/>
    <x v="1"/>
    <s v="2015"/>
    <x v="5"/>
    <x v="13"/>
    <x v="21"/>
    <s v="chandler_main"/>
    <s v="main user group (main)"/>
    <x v="0"/>
    <s v="Novelist Plus"/>
    <x v="97"/>
    <n v="218"/>
    <n v="0"/>
    <m/>
    <m/>
    <m/>
    <n v="595"/>
    <m/>
    <m/>
    <m/>
    <m/>
    <m/>
    <n v="595"/>
    <n v="0"/>
    <m/>
    <m/>
  </r>
  <r>
    <n v="174482"/>
    <s v="2015-Q3"/>
    <x v="13"/>
    <x v="1"/>
    <s v="2015"/>
    <x v="1"/>
    <x v="13"/>
    <x v="27"/>
    <s v="scottsdale_hq"/>
    <s v="main user group (main)"/>
    <x v="0"/>
    <s v="Novelist Plus"/>
    <x v="25"/>
    <n v="128"/>
    <n v="0"/>
    <m/>
    <m/>
    <m/>
    <n v="163"/>
    <m/>
    <m/>
    <m/>
    <m/>
    <m/>
    <n v="169"/>
    <n v="6"/>
    <m/>
    <m/>
  </r>
  <r>
    <n v="174482"/>
    <s v="2015-Q3"/>
    <x v="14"/>
    <x v="1"/>
    <s v="2015"/>
    <x v="2"/>
    <x v="13"/>
    <x v="27"/>
    <s v="scottsdale_hq"/>
    <s v="main user group (main)"/>
    <x v="0"/>
    <s v="Novelist Plus"/>
    <x v="15"/>
    <n v="30"/>
    <n v="0"/>
    <m/>
    <m/>
    <m/>
    <n v="112"/>
    <m/>
    <m/>
    <m/>
    <m/>
    <m/>
    <n v="121"/>
    <n v="9"/>
    <m/>
    <m/>
  </r>
  <r>
    <n v="174482"/>
    <s v="2015-Q4"/>
    <x v="15"/>
    <x v="1"/>
    <s v="2015"/>
    <x v="3"/>
    <x v="13"/>
    <x v="27"/>
    <s v="scottsdale_hq"/>
    <s v="main user group (main)"/>
    <x v="0"/>
    <s v="Novelist Plus"/>
    <x v="123"/>
    <n v="167"/>
    <n v="0"/>
    <m/>
    <m/>
    <m/>
    <n v="216"/>
    <m/>
    <m/>
    <m/>
    <m/>
    <m/>
    <n v="217"/>
    <n v="1"/>
    <m/>
    <m/>
  </r>
  <r>
    <n v="174482"/>
    <s v="2015-Q4"/>
    <x v="16"/>
    <x v="1"/>
    <s v="2015"/>
    <x v="4"/>
    <x v="13"/>
    <x v="27"/>
    <s v="scottsdale_hq"/>
    <s v="main user group (main)"/>
    <x v="0"/>
    <s v="Novelist Plus"/>
    <x v="38"/>
    <n v="142"/>
    <n v="0"/>
    <m/>
    <m/>
    <m/>
    <n v="250"/>
    <m/>
    <m/>
    <m/>
    <m/>
    <m/>
    <n v="252"/>
    <n v="2"/>
    <m/>
    <m/>
  </r>
  <r>
    <n v="174482"/>
    <s v="2015-Q4"/>
    <x v="17"/>
    <x v="1"/>
    <s v="2015"/>
    <x v="5"/>
    <x v="13"/>
    <x v="27"/>
    <s v="scottsdale_hq"/>
    <s v="main user group (main)"/>
    <x v="0"/>
    <s v="Novelist Plus"/>
    <x v="98"/>
    <n v="92"/>
    <n v="0"/>
    <m/>
    <m/>
    <m/>
    <n v="374"/>
    <m/>
    <m/>
    <m/>
    <m/>
    <m/>
    <n v="384"/>
    <n v="10"/>
    <m/>
    <m/>
  </r>
  <r>
    <n v="147983"/>
    <s v="2015-Q3"/>
    <x v="13"/>
    <x v="1"/>
    <s v="2015"/>
    <x v="1"/>
    <x v="13"/>
    <x v="24"/>
    <s v="mesa86532"/>
    <s v="main user group (main)"/>
    <x v="0"/>
    <s v="Novelist Plus"/>
    <x v="57"/>
    <n v="81"/>
    <n v="0"/>
    <m/>
    <m/>
    <m/>
    <n v="149"/>
    <m/>
    <m/>
    <m/>
    <m/>
    <m/>
    <n v="171"/>
    <n v="22"/>
    <m/>
    <m/>
  </r>
  <r>
    <n v="147983"/>
    <s v="2015-Q3"/>
    <x v="14"/>
    <x v="1"/>
    <s v="2015"/>
    <x v="2"/>
    <x v="13"/>
    <x v="24"/>
    <s v="mesa86532"/>
    <s v="main user group (main)"/>
    <x v="0"/>
    <s v="Novelist Plus"/>
    <x v="3"/>
    <n v="120"/>
    <n v="0"/>
    <m/>
    <m/>
    <m/>
    <n v="261"/>
    <m/>
    <m/>
    <m/>
    <m/>
    <m/>
    <n v="300"/>
    <n v="39"/>
    <m/>
    <m/>
  </r>
  <r>
    <n v="147983"/>
    <s v="2015-Q4"/>
    <x v="15"/>
    <x v="1"/>
    <s v="2015"/>
    <x v="3"/>
    <x v="13"/>
    <x v="24"/>
    <s v="mesa86532"/>
    <s v="main user group (main)"/>
    <x v="0"/>
    <s v="Novelist Plus"/>
    <x v="3"/>
    <n v="39"/>
    <n v="0"/>
    <m/>
    <m/>
    <m/>
    <n v="186"/>
    <m/>
    <m/>
    <m/>
    <m/>
    <m/>
    <n v="211"/>
    <n v="25"/>
    <m/>
    <m/>
  </r>
  <r>
    <n v="147983"/>
    <s v="2015-Q4"/>
    <x v="16"/>
    <x v="1"/>
    <s v="2015"/>
    <x v="4"/>
    <x v="13"/>
    <x v="24"/>
    <s v="mesa86532"/>
    <s v="main user group (main)"/>
    <x v="0"/>
    <s v="Novelist Plus"/>
    <x v="38"/>
    <n v="78"/>
    <n v="0"/>
    <m/>
    <m/>
    <m/>
    <n v="76"/>
    <m/>
    <m/>
    <m/>
    <m/>
    <m/>
    <n v="79"/>
    <n v="3"/>
    <m/>
    <m/>
  </r>
  <r>
    <n v="147983"/>
    <s v="2015-Q4"/>
    <x v="17"/>
    <x v="1"/>
    <s v="2015"/>
    <x v="5"/>
    <x v="13"/>
    <x v="24"/>
    <s v="mesa86532"/>
    <s v="main user group (main)"/>
    <x v="0"/>
    <s v="Novelist Plus"/>
    <x v="143"/>
    <n v="77"/>
    <n v="0"/>
    <m/>
    <m/>
    <m/>
    <n v="129"/>
    <m/>
    <m/>
    <m/>
    <m/>
    <m/>
    <n v="134"/>
    <n v="5"/>
    <m/>
    <m/>
  </r>
  <r>
    <n v="943450"/>
    <s v="2015-Q3"/>
    <x v="13"/>
    <x v="1"/>
    <s v="2015"/>
    <x v="1"/>
    <x v="13"/>
    <x v="26"/>
    <s v="phx_main"/>
    <s v="main user group (main)"/>
    <x v="0"/>
    <s v="Novelist Plus"/>
    <x v="337"/>
    <n v="326"/>
    <n v="0"/>
    <m/>
    <m/>
    <m/>
    <n v="1156"/>
    <m/>
    <m/>
    <m/>
    <m/>
    <m/>
    <n v="1352"/>
    <n v="196"/>
    <m/>
    <m/>
  </r>
  <r>
    <n v="943450"/>
    <s v="2015-Q3"/>
    <x v="14"/>
    <x v="1"/>
    <s v="2015"/>
    <x v="2"/>
    <x v="13"/>
    <x v="26"/>
    <s v="phx_main"/>
    <s v="main user group (main)"/>
    <x v="0"/>
    <s v="Novelist Plus"/>
    <x v="338"/>
    <n v="251"/>
    <n v="0"/>
    <m/>
    <m/>
    <m/>
    <n v="548"/>
    <m/>
    <m/>
    <m/>
    <m/>
    <m/>
    <n v="691"/>
    <n v="143"/>
    <m/>
    <m/>
  </r>
  <r>
    <n v="943450"/>
    <s v="2015-Q4"/>
    <x v="15"/>
    <x v="1"/>
    <s v="2015"/>
    <x v="3"/>
    <x v="13"/>
    <x v="26"/>
    <s v="phx_main"/>
    <s v="main user group (main)"/>
    <x v="0"/>
    <s v="Novelist Plus"/>
    <x v="339"/>
    <n v="239"/>
    <n v="0"/>
    <m/>
    <m/>
    <m/>
    <n v="548"/>
    <m/>
    <m/>
    <m/>
    <m/>
    <m/>
    <n v="678"/>
    <n v="130"/>
    <m/>
    <m/>
  </r>
  <r>
    <n v="943450"/>
    <s v="2015-Q4"/>
    <x v="16"/>
    <x v="1"/>
    <s v="2015"/>
    <x v="4"/>
    <x v="13"/>
    <x v="26"/>
    <s v="phx_main"/>
    <s v="main user group (main)"/>
    <x v="0"/>
    <s v="Novelist Plus"/>
    <x v="340"/>
    <n v="220"/>
    <n v="0"/>
    <m/>
    <m/>
    <m/>
    <n v="516"/>
    <m/>
    <m/>
    <m/>
    <m/>
    <m/>
    <n v="778"/>
    <n v="262"/>
    <m/>
    <m/>
  </r>
  <r>
    <n v="943450"/>
    <s v="2015-Q4"/>
    <x v="17"/>
    <x v="1"/>
    <s v="2015"/>
    <x v="5"/>
    <x v="13"/>
    <x v="26"/>
    <s v="phx_main"/>
    <s v="main user group (main)"/>
    <x v="0"/>
    <s v="Novelist Plus"/>
    <x v="341"/>
    <n v="267"/>
    <n v="1"/>
    <m/>
    <m/>
    <m/>
    <n v="672"/>
    <m/>
    <m/>
    <m/>
    <m/>
    <m/>
    <n v="784"/>
    <n v="111"/>
    <m/>
    <m/>
  </r>
  <r>
    <n v="140708"/>
    <s v="2015-Q3"/>
    <x v="13"/>
    <x v="1"/>
    <s v="2015"/>
    <x v="1"/>
    <x v="13"/>
    <x v="28"/>
    <s v="tempe_main"/>
    <s v="main user group (main)"/>
    <x v="0"/>
    <s v="Novelist Plus"/>
    <x v="127"/>
    <n v="66"/>
    <n v="0"/>
    <m/>
    <m/>
    <m/>
    <n v="106"/>
    <m/>
    <m/>
    <m/>
    <m/>
    <m/>
    <n v="318"/>
    <n v="212"/>
    <m/>
    <m/>
  </r>
  <r>
    <n v="140708"/>
    <s v="2015-Q3"/>
    <x v="14"/>
    <x v="1"/>
    <s v="2015"/>
    <x v="2"/>
    <x v="13"/>
    <x v="28"/>
    <s v="tempe_main"/>
    <s v="main user group (main)"/>
    <x v="0"/>
    <s v="Novelist Plus"/>
    <x v="94"/>
    <n v="34"/>
    <n v="0"/>
    <m/>
    <m/>
    <m/>
    <n v="40"/>
    <m/>
    <m/>
    <m/>
    <m/>
    <m/>
    <n v="245"/>
    <n v="205"/>
    <m/>
    <m/>
  </r>
  <r>
    <n v="140708"/>
    <s v="2015-Q4"/>
    <x v="15"/>
    <x v="1"/>
    <s v="2015"/>
    <x v="3"/>
    <x v="13"/>
    <x v="28"/>
    <s v="tempe_main"/>
    <s v="main user group (main)"/>
    <x v="0"/>
    <s v="Novelist Plus"/>
    <x v="127"/>
    <n v="24"/>
    <n v="0"/>
    <m/>
    <m/>
    <m/>
    <n v="29"/>
    <m/>
    <m/>
    <m/>
    <m/>
    <m/>
    <n v="79"/>
    <n v="50"/>
    <m/>
    <m/>
  </r>
  <r>
    <n v="140708"/>
    <s v="2015-Q4"/>
    <x v="16"/>
    <x v="1"/>
    <s v="2015"/>
    <x v="4"/>
    <x v="13"/>
    <x v="28"/>
    <s v="tempe_main"/>
    <s v="main user group (main)"/>
    <x v="0"/>
    <s v="Novelist Plus"/>
    <x v="106"/>
    <n v="71"/>
    <n v="0"/>
    <m/>
    <m/>
    <m/>
    <n v="96"/>
    <m/>
    <m/>
    <m/>
    <m/>
    <m/>
    <n v="169"/>
    <n v="73"/>
    <m/>
    <m/>
  </r>
  <r>
    <n v="140708"/>
    <s v="2015-Q4"/>
    <x v="17"/>
    <x v="1"/>
    <s v="2015"/>
    <x v="5"/>
    <x v="13"/>
    <x v="28"/>
    <s v="tempe_main"/>
    <s v="main user group (main)"/>
    <x v="0"/>
    <s v="Novelist Plus"/>
    <x v="133"/>
    <n v="78"/>
    <n v="0"/>
    <m/>
    <m/>
    <m/>
    <n v="76"/>
    <m/>
    <m/>
    <m/>
    <m/>
    <m/>
    <n v="229"/>
    <n v="153"/>
    <m/>
    <m/>
  </r>
  <r>
    <n v="109952"/>
    <s v="2015-Q3"/>
    <x v="13"/>
    <x v="1"/>
    <s v="2015"/>
    <x v="1"/>
    <x v="13"/>
    <x v="25"/>
    <s v="peor29132"/>
    <s v="main user group (main)"/>
    <x v="0"/>
    <s v="Novelist Plus"/>
    <x v="45"/>
    <n v="15"/>
    <n v="0"/>
    <m/>
    <m/>
    <m/>
    <n v="22"/>
    <m/>
    <m/>
    <m/>
    <m/>
    <m/>
    <n v="22"/>
    <n v="0"/>
    <m/>
    <m/>
  </r>
  <r>
    <n v="109952"/>
    <s v="2015-Q3"/>
    <x v="14"/>
    <x v="1"/>
    <s v="2015"/>
    <x v="2"/>
    <x v="13"/>
    <x v="25"/>
    <s v="peor29132"/>
    <s v="main user group (main)"/>
    <x v="0"/>
    <s v="Novelist Plus"/>
    <x v="12"/>
    <n v="5"/>
    <n v="0"/>
    <m/>
    <m/>
    <m/>
    <n v="7"/>
    <m/>
    <m/>
    <m/>
    <m/>
    <m/>
    <n v="7"/>
    <n v="0"/>
    <m/>
    <m/>
  </r>
  <r>
    <n v="109952"/>
    <s v="2015-Q4"/>
    <x v="15"/>
    <x v="1"/>
    <s v="2015"/>
    <x v="3"/>
    <x v="13"/>
    <x v="25"/>
    <s v="peor29132"/>
    <s v="main user group (main)"/>
    <x v="0"/>
    <s v="Novelist Plus"/>
    <x v="0"/>
    <n v="23"/>
    <n v="0"/>
    <m/>
    <m/>
    <m/>
    <n v="41"/>
    <m/>
    <m/>
    <m/>
    <m/>
    <m/>
    <n v="41"/>
    <n v="0"/>
    <m/>
    <m/>
  </r>
  <r>
    <n v="109952"/>
    <s v="2015-Q4"/>
    <x v="16"/>
    <x v="1"/>
    <s v="2015"/>
    <x v="4"/>
    <x v="13"/>
    <x v="25"/>
    <s v="peor29132"/>
    <s v="main user group (main)"/>
    <x v="0"/>
    <s v="Novelist Plus"/>
    <x v="0"/>
    <n v="8"/>
    <n v="0"/>
    <m/>
    <m/>
    <m/>
    <n v="10"/>
    <m/>
    <m/>
    <m/>
    <m/>
    <m/>
    <n v="10"/>
    <n v="0"/>
    <m/>
    <m/>
  </r>
  <r>
    <n v="109952"/>
    <s v="2015-Q4"/>
    <x v="17"/>
    <x v="1"/>
    <s v="2015"/>
    <x v="5"/>
    <x v="13"/>
    <x v="25"/>
    <s v="peor29132"/>
    <s v="main user group (main)"/>
    <x v="0"/>
    <s v="Novelist Plus"/>
    <x v="27"/>
    <n v="3"/>
    <n v="0"/>
    <m/>
    <m/>
    <m/>
    <n v="12"/>
    <m/>
    <m/>
    <m/>
    <m/>
    <m/>
    <n v="12"/>
    <n v="0"/>
    <m/>
    <m/>
  </r>
  <r>
    <n v="7004"/>
    <s v="2015-Q3"/>
    <x v="13"/>
    <x v="1"/>
    <s v="2015"/>
    <x v="1"/>
    <x v="13"/>
    <x v="32"/>
    <s v="desertfh_az"/>
    <s v="main user group (main)"/>
    <x v="0"/>
    <s v="Novelist Plus"/>
    <x v="92"/>
    <n v="8"/>
    <n v="0"/>
    <m/>
    <m/>
    <m/>
    <n v="5"/>
    <m/>
    <m/>
    <m/>
    <m/>
    <m/>
    <n v="5"/>
    <n v="0"/>
    <m/>
    <m/>
  </r>
  <r>
    <n v="7004"/>
    <s v="2015-Q3"/>
    <x v="14"/>
    <x v="1"/>
    <s v="2015"/>
    <x v="2"/>
    <x v="13"/>
    <x v="32"/>
    <s v="desertfh_az"/>
    <s v="main user group (main)"/>
    <x v="0"/>
    <s v="Novelist Plus"/>
    <x v="2"/>
    <n v="1"/>
    <n v="0"/>
    <m/>
    <m/>
    <m/>
    <n v="4"/>
    <m/>
    <m/>
    <m/>
    <m/>
    <m/>
    <n v="4"/>
    <n v="0"/>
    <m/>
    <m/>
  </r>
  <r>
    <n v="7004"/>
    <s v="2015-Q4"/>
    <x v="15"/>
    <x v="1"/>
    <s v="2015"/>
    <x v="3"/>
    <x v="13"/>
    <x v="32"/>
    <s v="desertfh_az"/>
    <s v="main user group (main)"/>
    <x v="0"/>
    <s v="Novelist Plus"/>
    <x v="12"/>
    <n v="2"/>
    <n v="0"/>
    <m/>
    <m/>
    <m/>
    <n v="3"/>
    <m/>
    <m/>
    <m/>
    <m/>
    <m/>
    <n v="3"/>
    <n v="0"/>
    <m/>
    <m/>
  </r>
  <r>
    <n v="7004"/>
    <s v="2015-Q4"/>
    <x v="17"/>
    <x v="1"/>
    <s v="2015"/>
    <x v="5"/>
    <x v="13"/>
    <x v="32"/>
    <s v="desertfh_az"/>
    <s v="main user group (main)"/>
    <x v="0"/>
    <s v="Novelist Plus"/>
    <x v="27"/>
    <n v="1"/>
    <n v="0"/>
    <m/>
    <m/>
    <m/>
    <n v="1"/>
    <m/>
    <m/>
    <m/>
    <m/>
    <m/>
    <n v="1"/>
    <n v="0"/>
    <m/>
    <m/>
  </r>
  <r>
    <n v="22669"/>
    <s v="2017-Q3"/>
    <x v="38"/>
    <x v="3"/>
    <s v="2017"/>
    <x v="2"/>
    <x v="13"/>
    <x v="19"/>
    <s v="avondale_az"/>
    <s v="Regular Database"/>
    <x v="0"/>
    <s v="Novelist Plus"/>
    <x v="5"/>
    <n v="1"/>
    <n v="0"/>
    <n v="0"/>
    <m/>
    <m/>
    <n v="1"/>
    <m/>
    <m/>
    <m/>
    <n v="1"/>
    <m/>
    <n v="1"/>
    <n v="0"/>
    <n v="0"/>
    <m/>
  </r>
  <r>
    <n v="22669"/>
    <s v="2017-Q3"/>
    <x v="37"/>
    <x v="3"/>
    <s v="2017"/>
    <x v="1"/>
    <x v="13"/>
    <x v="19"/>
    <s v="avondale_az"/>
    <s v="Regular Database"/>
    <x v="0"/>
    <s v="Novelist Plus"/>
    <x v="2"/>
    <n v="3"/>
    <n v="0"/>
    <n v="0"/>
    <m/>
    <m/>
    <n v="0"/>
    <m/>
    <m/>
    <m/>
    <n v="3"/>
    <m/>
    <n v="0"/>
    <n v="0"/>
    <n v="0"/>
    <m/>
  </r>
  <r>
    <n v="22669"/>
    <s v="2017-Q3"/>
    <x v="36"/>
    <x v="3"/>
    <s v="2017"/>
    <x v="0"/>
    <x v="13"/>
    <x v="19"/>
    <s v="avondale_az"/>
    <s v="Regular Database"/>
    <x v="0"/>
    <s v="Novelist Plus"/>
    <x v="5"/>
    <n v="2"/>
    <n v="0"/>
    <n v="0"/>
    <m/>
    <m/>
    <n v="2"/>
    <m/>
    <m/>
    <m/>
    <n v="2"/>
    <m/>
    <n v="2"/>
    <n v="0"/>
    <n v="0"/>
    <m/>
  </r>
  <r>
    <n v="22669"/>
    <s v="2017-Q2"/>
    <x v="35"/>
    <x v="2"/>
    <s v="2017"/>
    <x v="11"/>
    <x v="13"/>
    <x v="19"/>
    <s v="avondale_az"/>
    <s v="Regular Database"/>
    <x v="0"/>
    <s v="Novelist Plus"/>
    <x v="27"/>
    <n v="5"/>
    <n v="0"/>
    <n v="0"/>
    <m/>
    <m/>
    <n v="5"/>
    <m/>
    <m/>
    <m/>
    <n v="5"/>
    <m/>
    <n v="5"/>
    <n v="0"/>
    <n v="0"/>
    <m/>
  </r>
  <r>
    <n v="22669"/>
    <s v="2017-Q2"/>
    <x v="34"/>
    <x v="2"/>
    <s v="2017"/>
    <x v="10"/>
    <x v="13"/>
    <x v="19"/>
    <s v="avondale_az"/>
    <s v="Regular Database"/>
    <x v="0"/>
    <s v="Novelist Plus"/>
    <x v="6"/>
    <n v="4"/>
    <n v="0"/>
    <n v="0"/>
    <m/>
    <m/>
    <n v="4"/>
    <m/>
    <m/>
    <m/>
    <n v="4"/>
    <m/>
    <n v="4"/>
    <n v="0"/>
    <n v="0"/>
    <m/>
  </r>
  <r>
    <n v="22669"/>
    <s v="2017-Q1"/>
    <x v="32"/>
    <x v="2"/>
    <s v="2017"/>
    <x v="8"/>
    <x v="13"/>
    <x v="19"/>
    <s v="avondale_az"/>
    <s v="Regular Database"/>
    <x v="0"/>
    <s v="Novelist Plus"/>
    <x v="0"/>
    <n v="7"/>
    <n v="0"/>
    <n v="0"/>
    <m/>
    <m/>
    <n v="16"/>
    <m/>
    <m/>
    <m/>
    <n v="7"/>
    <m/>
    <n v="16"/>
    <n v="0"/>
    <n v="0"/>
    <m/>
  </r>
  <r>
    <n v="22669"/>
    <s v="2017-Q1"/>
    <x v="31"/>
    <x v="2"/>
    <s v="2017"/>
    <x v="7"/>
    <x v="13"/>
    <x v="19"/>
    <s v="avondale_az"/>
    <s v="Regular Database"/>
    <x v="0"/>
    <s v="Novelist Plus"/>
    <x v="127"/>
    <n v="24"/>
    <n v="0"/>
    <n v="0"/>
    <m/>
    <m/>
    <n v="48"/>
    <m/>
    <m/>
    <m/>
    <n v="24"/>
    <m/>
    <n v="48"/>
    <n v="0"/>
    <n v="0"/>
    <m/>
  </r>
  <r>
    <n v="22669"/>
    <s v="2017-Q1"/>
    <x v="30"/>
    <x v="2"/>
    <s v="2017"/>
    <x v="6"/>
    <x v="13"/>
    <x v="19"/>
    <s v="avondale_az"/>
    <s v="Regular Database"/>
    <x v="0"/>
    <s v="Novelist Plus"/>
    <x v="35"/>
    <n v="46"/>
    <n v="1"/>
    <n v="1"/>
    <m/>
    <m/>
    <n v="59"/>
    <m/>
    <m/>
    <m/>
    <n v="46"/>
    <m/>
    <n v="60"/>
    <n v="0"/>
    <n v="0"/>
    <m/>
  </r>
  <r>
    <n v="22669"/>
    <s v="2016-Q4"/>
    <x v="29"/>
    <x v="2"/>
    <s v="2016"/>
    <x v="5"/>
    <x v="13"/>
    <x v="19"/>
    <s v="avondale_az"/>
    <s v="Regular Database"/>
    <x v="0"/>
    <s v="Novelist Plus"/>
    <x v="62"/>
    <n v="39"/>
    <n v="0"/>
    <n v="0"/>
    <m/>
    <m/>
    <n v="62"/>
    <m/>
    <m/>
    <m/>
    <n v="39"/>
    <m/>
    <n v="62"/>
    <n v="0"/>
    <n v="0"/>
    <m/>
  </r>
  <r>
    <n v="22669"/>
    <s v="2016-Q4"/>
    <x v="28"/>
    <x v="2"/>
    <s v="2016"/>
    <x v="4"/>
    <x v="13"/>
    <x v="19"/>
    <s v="avondale_az"/>
    <s v="Regular Database"/>
    <x v="0"/>
    <s v="Novelist Plus"/>
    <x v="127"/>
    <n v="14"/>
    <n v="0"/>
    <n v="0"/>
    <m/>
    <m/>
    <n v="17"/>
    <m/>
    <m/>
    <m/>
    <n v="14"/>
    <m/>
    <n v="17"/>
    <n v="0"/>
    <n v="0"/>
    <m/>
  </r>
  <r>
    <n v="22669"/>
    <s v="2016-Q4"/>
    <x v="27"/>
    <x v="2"/>
    <s v="2016"/>
    <x v="3"/>
    <x v="13"/>
    <x v="19"/>
    <s v="avondale_az"/>
    <s v="Regular Database"/>
    <x v="0"/>
    <s v="Novelist Plus"/>
    <x v="137"/>
    <n v="19"/>
    <n v="1"/>
    <n v="1"/>
    <m/>
    <m/>
    <n v="34"/>
    <m/>
    <m/>
    <m/>
    <n v="19"/>
    <m/>
    <n v="35"/>
    <n v="0"/>
    <n v="0"/>
    <m/>
  </r>
  <r>
    <n v="22669"/>
    <s v="2016-Q3"/>
    <x v="26"/>
    <x v="2"/>
    <s v="2016"/>
    <x v="2"/>
    <x v="13"/>
    <x v="19"/>
    <s v="avondale_az"/>
    <s v="Regular Database"/>
    <x v="0"/>
    <s v="Novelist Plus"/>
    <x v="137"/>
    <n v="53"/>
    <n v="0"/>
    <n v="0"/>
    <m/>
    <m/>
    <n v="134"/>
    <m/>
    <m/>
    <m/>
    <n v="53"/>
    <m/>
    <n v="134"/>
    <n v="0"/>
    <n v="0"/>
    <m/>
  </r>
  <r>
    <n v="22669"/>
    <s v="2016-Q3"/>
    <x v="24"/>
    <x v="2"/>
    <s v="2016"/>
    <x v="0"/>
    <x v="13"/>
    <x v="19"/>
    <s v="avondale_az"/>
    <s v="Regular Database"/>
    <x v="0"/>
    <s v="Novelist Plus"/>
    <x v="13"/>
    <n v="10"/>
    <n v="0"/>
    <n v="0"/>
    <m/>
    <m/>
    <n v="37"/>
    <m/>
    <m/>
    <m/>
    <n v="10"/>
    <m/>
    <n v="37"/>
    <n v="0"/>
    <n v="0"/>
    <m/>
  </r>
  <r>
    <n v="22669"/>
    <s v="2016-Q2"/>
    <x v="23"/>
    <x v="1"/>
    <s v="2016"/>
    <x v="11"/>
    <x v="13"/>
    <x v="19"/>
    <s v="avondale_az"/>
    <s v="Regular Database"/>
    <x v="0"/>
    <s v="Novelist Plus"/>
    <x v="121"/>
    <n v="25"/>
    <n v="0"/>
    <n v="0"/>
    <m/>
    <m/>
    <n v="27"/>
    <m/>
    <m/>
    <m/>
    <n v="25"/>
    <m/>
    <n v="27"/>
    <n v="0"/>
    <n v="0"/>
    <m/>
  </r>
  <r>
    <n v="22669"/>
    <s v="2016-Q2"/>
    <x v="22"/>
    <x v="1"/>
    <s v="2016"/>
    <x v="10"/>
    <x v="13"/>
    <x v="19"/>
    <s v="avondale_az"/>
    <s v="Regular Database"/>
    <x v="0"/>
    <s v="Novelist Plus"/>
    <x v="2"/>
    <n v="2"/>
    <n v="0"/>
    <n v="0"/>
    <m/>
    <m/>
    <n v="0"/>
    <m/>
    <m/>
    <m/>
    <n v="2"/>
    <m/>
    <n v="0"/>
    <n v="0"/>
    <n v="0"/>
    <m/>
  </r>
  <r>
    <n v="22669"/>
    <s v="2016-Q2"/>
    <x v="21"/>
    <x v="1"/>
    <s v="2016"/>
    <x v="9"/>
    <x v="13"/>
    <x v="19"/>
    <s v="avondale_az"/>
    <s v="Regular Database"/>
    <x v="0"/>
    <s v="Novelist Plus"/>
    <x v="12"/>
    <n v="2"/>
    <n v="0"/>
    <n v="0"/>
    <m/>
    <m/>
    <n v="2"/>
    <m/>
    <m/>
    <m/>
    <n v="2"/>
    <m/>
    <n v="2"/>
    <n v="0"/>
    <n v="0"/>
    <m/>
  </r>
  <r>
    <n v="22669"/>
    <s v="2016-Q1"/>
    <x v="20"/>
    <x v="1"/>
    <s v="2016"/>
    <x v="8"/>
    <x v="13"/>
    <x v="19"/>
    <s v="avondale_az"/>
    <s v="Regular Database"/>
    <x v="0"/>
    <s v="Novelist Plus"/>
    <x v="13"/>
    <n v="62"/>
    <n v="0"/>
    <n v="0"/>
    <m/>
    <m/>
    <n v="57"/>
    <m/>
    <m/>
    <m/>
    <n v="62"/>
    <m/>
    <n v="57"/>
    <n v="0"/>
    <n v="0"/>
    <m/>
  </r>
  <r>
    <n v="22669"/>
    <s v="2016-Q1"/>
    <x v="19"/>
    <x v="1"/>
    <s v="2016"/>
    <x v="7"/>
    <x v="13"/>
    <x v="19"/>
    <s v="avondale_az"/>
    <s v="Regular Database"/>
    <x v="0"/>
    <s v="Novelist Plus"/>
    <x v="5"/>
    <n v="1"/>
    <n v="0"/>
    <n v="0"/>
    <m/>
    <m/>
    <n v="2"/>
    <m/>
    <m/>
    <m/>
    <n v="1"/>
    <m/>
    <n v="2"/>
    <n v="0"/>
    <n v="0"/>
    <m/>
  </r>
  <r>
    <n v="22669"/>
    <s v="2016-Q1"/>
    <x v="18"/>
    <x v="1"/>
    <s v="2016"/>
    <x v="6"/>
    <x v="13"/>
    <x v="19"/>
    <s v="avondale_az"/>
    <s v="Regular Database"/>
    <x v="0"/>
    <s v="Novelist Plus"/>
    <x v="92"/>
    <n v="8"/>
    <n v="0"/>
    <n v="0"/>
    <m/>
    <m/>
    <n v="11"/>
    <m/>
    <m/>
    <m/>
    <n v="8"/>
    <m/>
    <n v="11"/>
    <n v="0"/>
    <n v="0"/>
    <m/>
  </r>
  <r>
    <n v="309229"/>
    <s v="2017-Q4"/>
    <x v="41"/>
    <x v="3"/>
    <s v="2017"/>
    <x v="5"/>
    <x v="13"/>
    <x v="21"/>
    <s v="chandler_main"/>
    <s v="Regular Database"/>
    <x v="0"/>
    <s v="Novelist Plus"/>
    <x v="71"/>
    <n v="217"/>
    <n v="0"/>
    <n v="0"/>
    <m/>
    <m/>
    <n v="377"/>
    <m/>
    <m/>
    <m/>
    <n v="217"/>
    <m/>
    <n v="377"/>
    <n v="0"/>
    <n v="0"/>
    <m/>
  </r>
  <r>
    <n v="309229"/>
    <s v="2017-Q4"/>
    <x v="40"/>
    <x v="3"/>
    <s v="2017"/>
    <x v="4"/>
    <x v="13"/>
    <x v="21"/>
    <s v="chandler_main"/>
    <s v="Regular Database"/>
    <x v="0"/>
    <s v="Novelist Plus"/>
    <x v="175"/>
    <n v="340"/>
    <n v="0"/>
    <n v="0"/>
    <m/>
    <m/>
    <n v="387"/>
    <m/>
    <m/>
    <m/>
    <n v="340"/>
    <m/>
    <n v="387"/>
    <n v="0"/>
    <n v="0"/>
    <m/>
  </r>
  <r>
    <n v="309229"/>
    <s v="2017-Q4"/>
    <x v="39"/>
    <x v="3"/>
    <s v="2017"/>
    <x v="3"/>
    <x v="13"/>
    <x v="21"/>
    <s v="chandler_main"/>
    <s v="Regular Database"/>
    <x v="0"/>
    <s v="Novelist Plus"/>
    <x v="342"/>
    <n v="257"/>
    <n v="0"/>
    <n v="0"/>
    <m/>
    <m/>
    <n v="364"/>
    <m/>
    <m/>
    <m/>
    <n v="257"/>
    <m/>
    <n v="364"/>
    <n v="0"/>
    <n v="0"/>
    <m/>
  </r>
  <r>
    <n v="309229"/>
    <s v="2017-Q3"/>
    <x v="38"/>
    <x v="3"/>
    <s v="2017"/>
    <x v="2"/>
    <x v="13"/>
    <x v="21"/>
    <s v="chandler_main"/>
    <s v="Regular Database"/>
    <x v="0"/>
    <s v="Novelist Plus"/>
    <x v="86"/>
    <n v="206"/>
    <n v="0"/>
    <n v="0"/>
    <m/>
    <m/>
    <n v="145"/>
    <m/>
    <m/>
    <m/>
    <n v="206"/>
    <m/>
    <n v="145"/>
    <n v="0"/>
    <n v="0"/>
    <m/>
  </r>
  <r>
    <n v="309229"/>
    <s v="2017-Q3"/>
    <x v="37"/>
    <x v="3"/>
    <s v="2017"/>
    <x v="1"/>
    <x v="13"/>
    <x v="21"/>
    <s v="chandler_main"/>
    <s v="Regular Database"/>
    <x v="0"/>
    <s v="Novelist Plus"/>
    <x v="343"/>
    <n v="342"/>
    <n v="0"/>
    <n v="0"/>
    <m/>
    <m/>
    <n v="386"/>
    <m/>
    <m/>
    <m/>
    <n v="342"/>
    <m/>
    <n v="386"/>
    <n v="0"/>
    <n v="0"/>
    <m/>
  </r>
  <r>
    <n v="309229"/>
    <s v="2017-Q3"/>
    <x v="36"/>
    <x v="3"/>
    <s v="2017"/>
    <x v="0"/>
    <x v="13"/>
    <x v="21"/>
    <s v="chandler_main"/>
    <s v="Regular Database"/>
    <x v="0"/>
    <s v="Novelist Plus"/>
    <x v="344"/>
    <n v="338"/>
    <n v="0"/>
    <n v="0"/>
    <m/>
    <m/>
    <n v="385"/>
    <m/>
    <m/>
    <m/>
    <n v="338"/>
    <m/>
    <n v="385"/>
    <n v="0"/>
    <n v="0"/>
    <m/>
  </r>
  <r>
    <n v="309229"/>
    <s v="2017-Q2"/>
    <x v="35"/>
    <x v="2"/>
    <s v="2017"/>
    <x v="11"/>
    <x v="13"/>
    <x v="21"/>
    <s v="chandler_main"/>
    <s v="Regular Database"/>
    <x v="0"/>
    <s v="Novelist Plus"/>
    <x v="345"/>
    <n v="339"/>
    <n v="0"/>
    <n v="0"/>
    <m/>
    <m/>
    <n v="342"/>
    <m/>
    <m/>
    <m/>
    <n v="339"/>
    <m/>
    <n v="342"/>
    <n v="0"/>
    <n v="0"/>
    <m/>
  </r>
  <r>
    <n v="309229"/>
    <s v="2017-Q2"/>
    <x v="34"/>
    <x v="2"/>
    <s v="2017"/>
    <x v="10"/>
    <x v="13"/>
    <x v="21"/>
    <s v="chandler_main"/>
    <s v="Regular Database"/>
    <x v="0"/>
    <s v="Novelist Plus"/>
    <x v="346"/>
    <n v="275"/>
    <n v="0"/>
    <n v="0"/>
    <m/>
    <m/>
    <n v="256"/>
    <m/>
    <m/>
    <m/>
    <n v="275"/>
    <m/>
    <n v="256"/>
    <n v="0"/>
    <n v="0"/>
    <m/>
  </r>
  <r>
    <n v="309229"/>
    <s v="2017-Q2"/>
    <x v="33"/>
    <x v="2"/>
    <s v="2017"/>
    <x v="9"/>
    <x v="13"/>
    <x v="21"/>
    <s v="chandler_main"/>
    <s v="Regular Database"/>
    <x v="0"/>
    <s v="Novelist Plus"/>
    <x v="347"/>
    <n v="520"/>
    <n v="0"/>
    <n v="0"/>
    <m/>
    <m/>
    <n v="454"/>
    <m/>
    <m/>
    <m/>
    <n v="520"/>
    <m/>
    <n v="454"/>
    <n v="0"/>
    <n v="0"/>
    <m/>
  </r>
  <r>
    <n v="309229"/>
    <s v="2017-Q1"/>
    <x v="32"/>
    <x v="2"/>
    <s v="2017"/>
    <x v="8"/>
    <x v="13"/>
    <x v="21"/>
    <s v="chandler_main"/>
    <s v="Regular Database"/>
    <x v="0"/>
    <s v="Novelist Plus"/>
    <x v="348"/>
    <n v="238"/>
    <n v="0"/>
    <n v="0"/>
    <m/>
    <m/>
    <n v="275"/>
    <m/>
    <m/>
    <m/>
    <n v="238"/>
    <m/>
    <n v="275"/>
    <n v="0"/>
    <n v="0"/>
    <m/>
  </r>
  <r>
    <n v="309229"/>
    <s v="2017-Q1"/>
    <x v="31"/>
    <x v="2"/>
    <s v="2017"/>
    <x v="7"/>
    <x v="13"/>
    <x v="21"/>
    <s v="chandler_main"/>
    <s v="Regular Database"/>
    <x v="0"/>
    <s v="Novelist Plus"/>
    <x v="302"/>
    <n v="253"/>
    <n v="0"/>
    <n v="0"/>
    <m/>
    <m/>
    <n v="380"/>
    <m/>
    <m/>
    <m/>
    <n v="253"/>
    <m/>
    <n v="380"/>
    <n v="0"/>
    <n v="0"/>
    <m/>
  </r>
  <r>
    <n v="309229"/>
    <s v="2017-Q1"/>
    <x v="30"/>
    <x v="2"/>
    <s v="2017"/>
    <x v="6"/>
    <x v="13"/>
    <x v="21"/>
    <s v="chandler_main"/>
    <s v="Regular Database"/>
    <x v="0"/>
    <s v="Novelist Plus"/>
    <x v="349"/>
    <n v="182"/>
    <n v="0"/>
    <n v="0"/>
    <m/>
    <m/>
    <n v="291"/>
    <m/>
    <m/>
    <m/>
    <n v="182"/>
    <m/>
    <n v="291"/>
    <n v="0"/>
    <n v="0"/>
    <m/>
  </r>
  <r>
    <n v="309229"/>
    <s v="2016-Q4"/>
    <x v="29"/>
    <x v="2"/>
    <s v="2016"/>
    <x v="5"/>
    <x v="13"/>
    <x v="21"/>
    <s v="chandler_main"/>
    <s v="Regular Database"/>
    <x v="0"/>
    <s v="Novelist Plus"/>
    <x v="196"/>
    <n v="514"/>
    <n v="0"/>
    <n v="0"/>
    <m/>
    <m/>
    <n v="558"/>
    <m/>
    <m/>
    <m/>
    <n v="514"/>
    <m/>
    <n v="558"/>
    <n v="0"/>
    <n v="0"/>
    <m/>
  </r>
  <r>
    <n v="309229"/>
    <s v="2016-Q4"/>
    <x v="28"/>
    <x v="2"/>
    <s v="2016"/>
    <x v="4"/>
    <x v="13"/>
    <x v="21"/>
    <s v="chandler_main"/>
    <s v="Regular Database"/>
    <x v="0"/>
    <s v="Novelist Plus"/>
    <x v="60"/>
    <n v="457"/>
    <n v="0"/>
    <n v="0"/>
    <m/>
    <m/>
    <n v="591"/>
    <m/>
    <m/>
    <m/>
    <n v="457"/>
    <m/>
    <n v="591"/>
    <n v="0"/>
    <n v="0"/>
    <m/>
  </r>
  <r>
    <n v="309229"/>
    <s v="2016-Q4"/>
    <x v="27"/>
    <x v="2"/>
    <s v="2016"/>
    <x v="3"/>
    <x v="13"/>
    <x v="21"/>
    <s v="chandler_main"/>
    <s v="Regular Database"/>
    <x v="0"/>
    <s v="Novelist Plus"/>
    <x v="324"/>
    <n v="265"/>
    <n v="0"/>
    <n v="0"/>
    <m/>
    <m/>
    <n v="338"/>
    <m/>
    <m/>
    <m/>
    <n v="265"/>
    <m/>
    <n v="338"/>
    <n v="0"/>
    <n v="0"/>
    <m/>
  </r>
  <r>
    <n v="309229"/>
    <s v="2016-Q3"/>
    <x v="26"/>
    <x v="2"/>
    <s v="2016"/>
    <x v="2"/>
    <x v="13"/>
    <x v="21"/>
    <s v="chandler_main"/>
    <s v="Regular Database"/>
    <x v="0"/>
    <s v="Novelist Plus"/>
    <x v="350"/>
    <n v="279"/>
    <n v="0"/>
    <n v="0"/>
    <m/>
    <m/>
    <n v="299"/>
    <m/>
    <m/>
    <m/>
    <n v="279"/>
    <m/>
    <n v="299"/>
    <n v="0"/>
    <n v="0"/>
    <m/>
  </r>
  <r>
    <n v="309229"/>
    <s v="2016-Q3"/>
    <x v="25"/>
    <x v="2"/>
    <s v="2016"/>
    <x v="1"/>
    <x v="13"/>
    <x v="21"/>
    <s v="chandler_main"/>
    <s v="Regular Database"/>
    <x v="0"/>
    <s v="Novelist Plus"/>
    <x v="351"/>
    <n v="695"/>
    <n v="1"/>
    <n v="1"/>
    <m/>
    <m/>
    <n v="797"/>
    <m/>
    <m/>
    <m/>
    <n v="695"/>
    <m/>
    <n v="798"/>
    <n v="0"/>
    <n v="0"/>
    <m/>
  </r>
  <r>
    <n v="309229"/>
    <s v="2016-Q3"/>
    <x v="24"/>
    <x v="2"/>
    <s v="2016"/>
    <x v="0"/>
    <x v="13"/>
    <x v="21"/>
    <s v="chandler_main"/>
    <s v="Regular Database"/>
    <x v="0"/>
    <s v="Novelist Plus"/>
    <x v="352"/>
    <n v="234"/>
    <n v="0"/>
    <n v="0"/>
    <m/>
    <m/>
    <n v="384"/>
    <m/>
    <m/>
    <m/>
    <n v="234"/>
    <m/>
    <n v="384"/>
    <n v="0"/>
    <n v="0"/>
    <m/>
  </r>
  <r>
    <n v="309229"/>
    <s v="2016-Q2"/>
    <x v="23"/>
    <x v="1"/>
    <s v="2016"/>
    <x v="11"/>
    <x v="13"/>
    <x v="21"/>
    <s v="chandler_main"/>
    <s v="Regular Database"/>
    <x v="0"/>
    <s v="Novelist Plus"/>
    <x v="353"/>
    <n v="284"/>
    <n v="1"/>
    <n v="1"/>
    <m/>
    <m/>
    <n v="285"/>
    <m/>
    <m/>
    <m/>
    <n v="284"/>
    <m/>
    <n v="286"/>
    <n v="0"/>
    <n v="0"/>
    <m/>
  </r>
  <r>
    <n v="309229"/>
    <s v="2016-Q2"/>
    <x v="22"/>
    <x v="1"/>
    <s v="2016"/>
    <x v="10"/>
    <x v="13"/>
    <x v="21"/>
    <s v="chandler_main"/>
    <s v="Regular Database"/>
    <x v="0"/>
    <s v="Novelist Plus"/>
    <x v="341"/>
    <n v="284"/>
    <n v="0"/>
    <n v="0"/>
    <m/>
    <m/>
    <n v="390"/>
    <m/>
    <m/>
    <m/>
    <n v="284"/>
    <m/>
    <n v="390"/>
    <n v="0"/>
    <n v="0"/>
    <m/>
  </r>
  <r>
    <n v="309229"/>
    <s v="2016-Q2"/>
    <x v="21"/>
    <x v="1"/>
    <s v="2016"/>
    <x v="9"/>
    <x v="13"/>
    <x v="21"/>
    <s v="chandler_main"/>
    <s v="Regular Database"/>
    <x v="0"/>
    <s v="Novelist Plus"/>
    <x v="354"/>
    <n v="687"/>
    <n v="0"/>
    <n v="0"/>
    <m/>
    <m/>
    <n v="778"/>
    <m/>
    <m/>
    <m/>
    <n v="687"/>
    <m/>
    <n v="778"/>
    <n v="0"/>
    <n v="0"/>
    <m/>
  </r>
  <r>
    <n v="309229"/>
    <s v="2016-Q1"/>
    <x v="20"/>
    <x v="1"/>
    <s v="2016"/>
    <x v="8"/>
    <x v="13"/>
    <x v="21"/>
    <s v="chandler_main"/>
    <s v="Regular Database"/>
    <x v="0"/>
    <s v="Novelist Plus"/>
    <x v="355"/>
    <n v="397"/>
    <n v="0"/>
    <n v="0"/>
    <m/>
    <m/>
    <n v="372"/>
    <m/>
    <m/>
    <m/>
    <n v="397"/>
    <m/>
    <n v="372"/>
    <n v="0"/>
    <n v="0"/>
    <m/>
  </r>
  <r>
    <n v="309229"/>
    <s v="2016-Q1"/>
    <x v="19"/>
    <x v="1"/>
    <s v="2016"/>
    <x v="7"/>
    <x v="13"/>
    <x v="21"/>
    <s v="chandler_main"/>
    <s v="Regular Database"/>
    <x v="0"/>
    <s v="Novelist Plus"/>
    <x v="73"/>
    <n v="263"/>
    <n v="0"/>
    <n v="0"/>
    <m/>
    <m/>
    <n v="348"/>
    <m/>
    <m/>
    <m/>
    <n v="263"/>
    <m/>
    <n v="348"/>
    <n v="0"/>
    <n v="0"/>
    <m/>
  </r>
  <r>
    <n v="309229"/>
    <s v="2016-Q1"/>
    <x v="18"/>
    <x v="1"/>
    <s v="2016"/>
    <x v="6"/>
    <x v="13"/>
    <x v="21"/>
    <s v="chandler_main"/>
    <s v="Regular Database"/>
    <x v="0"/>
    <s v="Novelist Plus"/>
    <x v="141"/>
    <n v="256"/>
    <n v="0"/>
    <n v="0"/>
    <m/>
    <m/>
    <n v="296"/>
    <m/>
    <m/>
    <m/>
    <n v="256"/>
    <m/>
    <n v="296"/>
    <n v="0"/>
    <n v="0"/>
    <m/>
  </r>
  <r>
    <n v="7004"/>
    <s v="2017-Q4"/>
    <x v="40"/>
    <x v="3"/>
    <s v="2017"/>
    <x v="4"/>
    <x v="13"/>
    <x v="32"/>
    <s v="desertfh_az"/>
    <s v="Regular Database"/>
    <x v="0"/>
    <s v="Novelist Plus"/>
    <x v="12"/>
    <n v="3"/>
    <n v="0"/>
    <m/>
    <m/>
    <m/>
    <n v="2"/>
    <m/>
    <m/>
    <n v="0"/>
    <n v="3"/>
    <m/>
    <n v="2"/>
    <n v="0"/>
    <n v="0"/>
    <m/>
  </r>
  <r>
    <n v="7004"/>
    <s v="2017-Q4"/>
    <x v="39"/>
    <x v="3"/>
    <s v="2017"/>
    <x v="3"/>
    <x v="13"/>
    <x v="32"/>
    <s v="desertfh_az"/>
    <s v="Regular Database"/>
    <x v="0"/>
    <s v="Novelist Plus"/>
    <x v="6"/>
    <n v="9"/>
    <n v="0"/>
    <m/>
    <m/>
    <m/>
    <n v="1"/>
    <m/>
    <m/>
    <n v="0"/>
    <n v="9"/>
    <m/>
    <n v="1"/>
    <n v="0"/>
    <n v="0"/>
    <m/>
  </r>
  <r>
    <n v="7004"/>
    <s v="2017-Q3"/>
    <x v="38"/>
    <x v="3"/>
    <s v="2017"/>
    <x v="2"/>
    <x v="13"/>
    <x v="32"/>
    <s v="desertfh_az"/>
    <s v="Regular Database"/>
    <x v="0"/>
    <s v="Novelist Plus"/>
    <x v="0"/>
    <n v="7"/>
    <n v="0"/>
    <m/>
    <m/>
    <m/>
    <n v="4"/>
    <m/>
    <m/>
    <n v="0"/>
    <n v="7"/>
    <m/>
    <n v="4"/>
    <n v="0"/>
    <n v="0"/>
    <m/>
  </r>
  <r>
    <n v="7004"/>
    <s v="2017-Q3"/>
    <x v="37"/>
    <x v="3"/>
    <s v="2017"/>
    <x v="1"/>
    <x v="13"/>
    <x v="32"/>
    <s v="desertfh_az"/>
    <s v="Regular Database"/>
    <x v="0"/>
    <s v="Novelist Plus"/>
    <x v="45"/>
    <n v="7"/>
    <n v="0"/>
    <m/>
    <m/>
    <m/>
    <n v="3"/>
    <m/>
    <m/>
    <n v="0"/>
    <n v="7"/>
    <m/>
    <n v="3"/>
    <n v="0"/>
    <n v="0"/>
    <m/>
  </r>
  <r>
    <n v="7004"/>
    <s v="2017-Q3"/>
    <x v="36"/>
    <x v="3"/>
    <s v="2017"/>
    <x v="0"/>
    <x v="13"/>
    <x v="32"/>
    <s v="desertfh_az"/>
    <s v="Regular Database"/>
    <x v="0"/>
    <s v="Novelist Plus"/>
    <x v="87"/>
    <n v="25"/>
    <n v="0"/>
    <m/>
    <m/>
    <m/>
    <n v="10"/>
    <m/>
    <m/>
    <n v="1"/>
    <n v="25"/>
    <m/>
    <n v="11"/>
    <n v="1"/>
    <n v="0"/>
    <m/>
  </r>
  <r>
    <n v="7004"/>
    <s v="2017-Q2"/>
    <x v="35"/>
    <x v="2"/>
    <s v="2017"/>
    <x v="11"/>
    <x v="13"/>
    <x v="32"/>
    <s v="desertfh_az"/>
    <s v="Regular Database"/>
    <x v="0"/>
    <s v="Novelist Plus"/>
    <x v="121"/>
    <n v="31"/>
    <n v="0"/>
    <m/>
    <m/>
    <m/>
    <n v="12"/>
    <m/>
    <m/>
    <n v="0"/>
    <n v="31"/>
    <m/>
    <n v="12"/>
    <n v="0"/>
    <n v="0"/>
    <m/>
  </r>
  <r>
    <n v="7004"/>
    <s v="2017-Q2"/>
    <x v="34"/>
    <x v="2"/>
    <s v="2017"/>
    <x v="10"/>
    <x v="13"/>
    <x v="32"/>
    <s v="desertfh_az"/>
    <s v="Regular Database"/>
    <x v="0"/>
    <s v="Novelist Plus"/>
    <x v="12"/>
    <n v="3"/>
    <n v="0"/>
    <m/>
    <m/>
    <m/>
    <n v="2"/>
    <m/>
    <m/>
    <n v="0"/>
    <n v="3"/>
    <m/>
    <n v="2"/>
    <n v="0"/>
    <n v="0"/>
    <m/>
  </r>
  <r>
    <n v="7004"/>
    <s v="2017-Q2"/>
    <x v="33"/>
    <x v="2"/>
    <s v="2017"/>
    <x v="9"/>
    <x v="13"/>
    <x v="32"/>
    <s v="desertfh_az"/>
    <s v="Regular Database"/>
    <x v="0"/>
    <s v="Novelist Plus"/>
    <x v="5"/>
    <n v="2"/>
    <n v="0"/>
    <m/>
    <m/>
    <m/>
    <n v="0"/>
    <m/>
    <m/>
    <n v="0"/>
    <n v="2"/>
    <m/>
    <n v="0"/>
    <n v="0"/>
    <n v="0"/>
    <m/>
  </r>
  <r>
    <n v="7004"/>
    <s v="2017-Q1"/>
    <x v="32"/>
    <x v="2"/>
    <s v="2017"/>
    <x v="8"/>
    <x v="13"/>
    <x v="32"/>
    <s v="desertfh_az"/>
    <s v="Regular Database"/>
    <x v="0"/>
    <s v="Novelist Plus"/>
    <x v="92"/>
    <n v="5"/>
    <n v="0"/>
    <m/>
    <m/>
    <m/>
    <n v="6"/>
    <m/>
    <m/>
    <n v="2"/>
    <n v="5"/>
    <m/>
    <n v="8"/>
    <n v="2"/>
    <n v="0"/>
    <m/>
  </r>
  <r>
    <n v="7004"/>
    <s v="2016-Q4"/>
    <x v="29"/>
    <x v="2"/>
    <s v="2016"/>
    <x v="5"/>
    <x v="13"/>
    <x v="32"/>
    <s v="desertfh_az"/>
    <s v="Regular Database"/>
    <x v="0"/>
    <s v="Novelist Plus"/>
    <x v="5"/>
    <n v="1"/>
    <n v="0"/>
    <m/>
    <m/>
    <m/>
    <n v="1"/>
    <m/>
    <m/>
    <n v="0"/>
    <n v="1"/>
    <m/>
    <n v="1"/>
    <n v="0"/>
    <n v="0"/>
    <m/>
  </r>
  <r>
    <n v="7004"/>
    <s v="2016-Q3"/>
    <x v="25"/>
    <x v="2"/>
    <s v="2016"/>
    <x v="1"/>
    <x v="13"/>
    <x v="32"/>
    <s v="desertfh_az"/>
    <s v="Regular Database"/>
    <x v="0"/>
    <s v="Novelist Plus"/>
    <x v="5"/>
    <n v="1"/>
    <n v="0"/>
    <m/>
    <m/>
    <m/>
    <n v="1"/>
    <m/>
    <m/>
    <n v="0"/>
    <n v="1"/>
    <m/>
    <n v="1"/>
    <n v="0"/>
    <n v="0"/>
    <m/>
  </r>
  <r>
    <n v="7004"/>
    <s v="2016-Q2"/>
    <x v="23"/>
    <x v="1"/>
    <s v="2016"/>
    <x v="11"/>
    <x v="13"/>
    <x v="32"/>
    <s v="desertfh_az"/>
    <s v="Regular Database"/>
    <x v="0"/>
    <s v="Novelist Plus"/>
    <x v="12"/>
    <n v="3"/>
    <n v="0"/>
    <m/>
    <m/>
    <m/>
    <n v="5"/>
    <m/>
    <m/>
    <n v="3"/>
    <n v="3"/>
    <m/>
    <n v="8"/>
    <n v="3"/>
    <n v="0"/>
    <m/>
  </r>
  <r>
    <n v="7004"/>
    <s v="2016-Q2"/>
    <x v="21"/>
    <x v="1"/>
    <s v="2016"/>
    <x v="9"/>
    <x v="13"/>
    <x v="32"/>
    <s v="desertfh_az"/>
    <s v="Regular Database"/>
    <x v="0"/>
    <s v="Novelist Plus"/>
    <x v="5"/>
    <n v="2"/>
    <n v="0"/>
    <m/>
    <m/>
    <m/>
    <n v="2"/>
    <m/>
    <m/>
    <n v="0"/>
    <n v="2"/>
    <m/>
    <n v="2"/>
    <n v="0"/>
    <n v="0"/>
    <m/>
  </r>
  <r>
    <n v="7004"/>
    <s v="2016-Q1"/>
    <x v="20"/>
    <x v="1"/>
    <s v="2016"/>
    <x v="8"/>
    <x v="13"/>
    <x v="32"/>
    <s v="desertfh_az"/>
    <s v="Regular Database"/>
    <x v="0"/>
    <s v="Novelist Plus"/>
    <x v="5"/>
    <n v="1"/>
    <n v="0"/>
    <m/>
    <m/>
    <m/>
    <n v="4"/>
    <m/>
    <m/>
    <n v="0"/>
    <n v="1"/>
    <m/>
    <n v="4"/>
    <n v="0"/>
    <n v="0"/>
    <m/>
  </r>
  <r>
    <n v="102303"/>
    <s v="2017-Q4"/>
    <x v="41"/>
    <x v="3"/>
    <s v="2017"/>
    <x v="5"/>
    <x v="13"/>
    <x v="22"/>
    <s v="glendale_main"/>
    <s v="Regular Database"/>
    <x v="0"/>
    <s v="Novelist Plus"/>
    <x v="10"/>
    <n v="77"/>
    <n v="0"/>
    <n v="0"/>
    <m/>
    <m/>
    <n v="53"/>
    <m/>
    <m/>
    <m/>
    <n v="77"/>
    <m/>
    <n v="53"/>
    <n v="0"/>
    <n v="0"/>
    <m/>
  </r>
  <r>
    <n v="102303"/>
    <s v="2017-Q4"/>
    <x v="40"/>
    <x v="3"/>
    <s v="2017"/>
    <x v="4"/>
    <x v="13"/>
    <x v="22"/>
    <s v="glendale_main"/>
    <s v="Regular Database"/>
    <x v="0"/>
    <s v="Novelist Plus"/>
    <x v="106"/>
    <n v="42"/>
    <n v="1"/>
    <n v="1"/>
    <m/>
    <m/>
    <n v="16"/>
    <m/>
    <m/>
    <m/>
    <n v="42"/>
    <m/>
    <n v="17"/>
    <n v="0"/>
    <n v="0"/>
    <m/>
  </r>
  <r>
    <n v="102303"/>
    <s v="2017-Q4"/>
    <x v="39"/>
    <x v="3"/>
    <s v="2017"/>
    <x v="3"/>
    <x v="13"/>
    <x v="22"/>
    <s v="glendale_main"/>
    <s v="Regular Database"/>
    <x v="0"/>
    <s v="Novelist Plus"/>
    <x v="45"/>
    <n v="15"/>
    <n v="0"/>
    <n v="0"/>
    <m/>
    <m/>
    <n v="4"/>
    <m/>
    <m/>
    <m/>
    <n v="15"/>
    <m/>
    <n v="4"/>
    <n v="0"/>
    <n v="0"/>
    <m/>
  </r>
  <r>
    <n v="102303"/>
    <s v="2017-Q3"/>
    <x v="38"/>
    <x v="3"/>
    <s v="2017"/>
    <x v="2"/>
    <x v="13"/>
    <x v="22"/>
    <s v="glendale_main"/>
    <s v="Regular Database"/>
    <x v="0"/>
    <s v="Novelist Plus"/>
    <x v="115"/>
    <n v="87"/>
    <n v="0"/>
    <n v="0"/>
    <m/>
    <m/>
    <n v="49"/>
    <m/>
    <m/>
    <m/>
    <n v="87"/>
    <m/>
    <n v="49"/>
    <n v="0"/>
    <n v="0"/>
    <m/>
  </r>
  <r>
    <n v="102303"/>
    <s v="2017-Q3"/>
    <x v="37"/>
    <x v="3"/>
    <s v="2017"/>
    <x v="1"/>
    <x v="13"/>
    <x v="22"/>
    <s v="glendale_main"/>
    <s v="Regular Database"/>
    <x v="0"/>
    <s v="Novelist Plus"/>
    <x v="123"/>
    <n v="80"/>
    <n v="0"/>
    <n v="0"/>
    <m/>
    <m/>
    <n v="54"/>
    <m/>
    <m/>
    <m/>
    <n v="80"/>
    <m/>
    <n v="54"/>
    <n v="0"/>
    <n v="0"/>
    <m/>
  </r>
  <r>
    <n v="102303"/>
    <s v="2017-Q3"/>
    <x v="36"/>
    <x v="3"/>
    <s v="2017"/>
    <x v="0"/>
    <x v="13"/>
    <x v="22"/>
    <s v="glendale_main"/>
    <s v="Regular Database"/>
    <x v="0"/>
    <s v="Novelist Plus"/>
    <x v="31"/>
    <n v="26"/>
    <n v="0"/>
    <n v="0"/>
    <m/>
    <m/>
    <n v="10"/>
    <m/>
    <m/>
    <m/>
    <n v="26"/>
    <m/>
    <n v="10"/>
    <n v="0"/>
    <n v="0"/>
    <m/>
  </r>
  <r>
    <n v="102303"/>
    <s v="2017-Q2"/>
    <x v="35"/>
    <x v="2"/>
    <s v="2017"/>
    <x v="11"/>
    <x v="13"/>
    <x v="22"/>
    <s v="glendale_main"/>
    <s v="Regular Database"/>
    <x v="0"/>
    <s v="Novelist Plus"/>
    <x v="162"/>
    <n v="14"/>
    <n v="0"/>
    <n v="0"/>
    <m/>
    <m/>
    <n v="8"/>
    <m/>
    <m/>
    <m/>
    <n v="14"/>
    <m/>
    <n v="8"/>
    <n v="0"/>
    <n v="0"/>
    <m/>
  </r>
  <r>
    <n v="102303"/>
    <s v="2017-Q2"/>
    <x v="34"/>
    <x v="2"/>
    <s v="2017"/>
    <x v="10"/>
    <x v="13"/>
    <x v="22"/>
    <s v="glendale_main"/>
    <s v="Regular Database"/>
    <x v="0"/>
    <s v="Novelist Plus"/>
    <x v="162"/>
    <n v="15"/>
    <n v="0"/>
    <n v="0"/>
    <m/>
    <m/>
    <n v="7"/>
    <m/>
    <m/>
    <m/>
    <n v="15"/>
    <m/>
    <n v="7"/>
    <n v="0"/>
    <n v="0"/>
    <m/>
  </r>
  <r>
    <n v="102303"/>
    <s v="2017-Q2"/>
    <x v="33"/>
    <x v="2"/>
    <s v="2017"/>
    <x v="9"/>
    <x v="13"/>
    <x v="22"/>
    <s v="glendale_main"/>
    <s v="Regular Database"/>
    <x v="0"/>
    <s v="Novelist Plus"/>
    <x v="152"/>
    <n v="40"/>
    <n v="0"/>
    <n v="0"/>
    <m/>
    <m/>
    <n v="66"/>
    <m/>
    <m/>
    <m/>
    <n v="40"/>
    <m/>
    <n v="66"/>
    <n v="0"/>
    <n v="0"/>
    <m/>
  </r>
  <r>
    <n v="102303"/>
    <s v="2017-Q1"/>
    <x v="32"/>
    <x v="2"/>
    <s v="2017"/>
    <x v="8"/>
    <x v="13"/>
    <x v="22"/>
    <s v="glendale_main"/>
    <s v="Regular Database"/>
    <x v="0"/>
    <s v="Novelist Plus"/>
    <x v="123"/>
    <n v="147"/>
    <n v="0"/>
    <n v="0"/>
    <m/>
    <m/>
    <n v="127"/>
    <m/>
    <m/>
    <m/>
    <n v="147"/>
    <m/>
    <n v="127"/>
    <n v="0"/>
    <n v="0"/>
    <m/>
  </r>
  <r>
    <n v="102303"/>
    <s v="2017-Q1"/>
    <x v="31"/>
    <x v="2"/>
    <s v="2017"/>
    <x v="7"/>
    <x v="13"/>
    <x v="22"/>
    <s v="glendale_main"/>
    <s v="Regular Database"/>
    <x v="0"/>
    <s v="Novelist Plus"/>
    <x v="59"/>
    <n v="83"/>
    <n v="0"/>
    <n v="0"/>
    <m/>
    <m/>
    <n v="47"/>
    <m/>
    <m/>
    <m/>
    <n v="83"/>
    <m/>
    <n v="47"/>
    <n v="0"/>
    <n v="0"/>
    <m/>
  </r>
  <r>
    <n v="102303"/>
    <s v="2017-Q1"/>
    <x v="30"/>
    <x v="2"/>
    <s v="2017"/>
    <x v="6"/>
    <x v="13"/>
    <x v="22"/>
    <s v="glendale_main"/>
    <s v="Regular Database"/>
    <x v="0"/>
    <s v="Novelist Plus"/>
    <x v="26"/>
    <n v="134"/>
    <n v="0"/>
    <n v="0"/>
    <m/>
    <m/>
    <n v="90"/>
    <m/>
    <m/>
    <m/>
    <n v="134"/>
    <m/>
    <n v="90"/>
    <n v="0"/>
    <n v="0"/>
    <m/>
  </r>
  <r>
    <n v="102303"/>
    <s v="2016-Q4"/>
    <x v="29"/>
    <x v="2"/>
    <s v="2016"/>
    <x v="5"/>
    <x v="13"/>
    <x v="22"/>
    <s v="glendale_main"/>
    <s v="Regular Database"/>
    <x v="0"/>
    <s v="Novelist Plus"/>
    <x v="125"/>
    <n v="69"/>
    <n v="0"/>
    <n v="0"/>
    <m/>
    <m/>
    <n v="29"/>
    <m/>
    <m/>
    <m/>
    <n v="69"/>
    <m/>
    <n v="29"/>
    <n v="0"/>
    <n v="0"/>
    <m/>
  </r>
  <r>
    <n v="102303"/>
    <s v="2016-Q4"/>
    <x v="28"/>
    <x v="2"/>
    <s v="2016"/>
    <x v="4"/>
    <x v="13"/>
    <x v="22"/>
    <s v="glendale_main"/>
    <s v="Regular Database"/>
    <x v="0"/>
    <s v="Novelist Plus"/>
    <x v="46"/>
    <n v="111"/>
    <n v="0"/>
    <n v="0"/>
    <m/>
    <m/>
    <n v="102"/>
    <m/>
    <m/>
    <m/>
    <n v="111"/>
    <m/>
    <n v="102"/>
    <n v="0"/>
    <n v="0"/>
    <m/>
  </r>
  <r>
    <n v="102303"/>
    <s v="2016-Q4"/>
    <x v="27"/>
    <x v="2"/>
    <s v="2016"/>
    <x v="3"/>
    <x v="13"/>
    <x v="22"/>
    <s v="glendale_main"/>
    <s v="Regular Database"/>
    <x v="0"/>
    <s v="Novelist Plus"/>
    <x v="275"/>
    <n v="93"/>
    <n v="0"/>
    <n v="0"/>
    <m/>
    <m/>
    <n v="71"/>
    <m/>
    <m/>
    <m/>
    <n v="93"/>
    <m/>
    <n v="71"/>
    <n v="0"/>
    <n v="0"/>
    <m/>
  </r>
  <r>
    <n v="102303"/>
    <s v="2016-Q3"/>
    <x v="26"/>
    <x v="2"/>
    <s v="2016"/>
    <x v="2"/>
    <x v="13"/>
    <x v="22"/>
    <s v="glendale_main"/>
    <s v="Regular Database"/>
    <x v="0"/>
    <s v="Novelist Plus"/>
    <x v="59"/>
    <n v="80"/>
    <n v="0"/>
    <n v="0"/>
    <m/>
    <m/>
    <n v="33"/>
    <m/>
    <m/>
    <m/>
    <n v="80"/>
    <m/>
    <n v="33"/>
    <n v="0"/>
    <n v="0"/>
    <m/>
  </r>
  <r>
    <n v="102303"/>
    <s v="2016-Q3"/>
    <x v="25"/>
    <x v="2"/>
    <s v="2016"/>
    <x v="1"/>
    <x v="13"/>
    <x v="22"/>
    <s v="glendale_main"/>
    <s v="Regular Database"/>
    <x v="0"/>
    <s v="Novelist Plus"/>
    <x v="119"/>
    <n v="156"/>
    <n v="0"/>
    <n v="0"/>
    <m/>
    <m/>
    <n v="96"/>
    <m/>
    <m/>
    <m/>
    <n v="156"/>
    <m/>
    <n v="96"/>
    <n v="0"/>
    <n v="0"/>
    <m/>
  </r>
  <r>
    <n v="102303"/>
    <s v="2016-Q3"/>
    <x v="24"/>
    <x v="2"/>
    <s v="2016"/>
    <x v="0"/>
    <x v="13"/>
    <x v="22"/>
    <s v="glendale_main"/>
    <s v="Regular Database"/>
    <x v="0"/>
    <s v="Novelist Plus"/>
    <x v="145"/>
    <n v="201"/>
    <n v="0"/>
    <n v="0"/>
    <m/>
    <m/>
    <n v="103"/>
    <m/>
    <m/>
    <m/>
    <n v="201"/>
    <m/>
    <n v="103"/>
    <n v="0"/>
    <n v="0"/>
    <m/>
  </r>
  <r>
    <n v="102303"/>
    <s v="2016-Q2"/>
    <x v="23"/>
    <x v="1"/>
    <s v="2016"/>
    <x v="11"/>
    <x v="13"/>
    <x v="22"/>
    <s v="glendale_main"/>
    <s v="Regular Database"/>
    <x v="0"/>
    <s v="Novelist Plus"/>
    <x v="125"/>
    <n v="51"/>
    <n v="0"/>
    <n v="0"/>
    <m/>
    <m/>
    <n v="32"/>
    <m/>
    <m/>
    <m/>
    <n v="51"/>
    <m/>
    <n v="32"/>
    <n v="0"/>
    <n v="0"/>
    <m/>
  </r>
  <r>
    <n v="102303"/>
    <s v="2016-Q2"/>
    <x v="22"/>
    <x v="1"/>
    <s v="2016"/>
    <x v="10"/>
    <x v="13"/>
    <x v="22"/>
    <s v="glendale_main"/>
    <s v="Regular Database"/>
    <x v="0"/>
    <s v="Novelist Plus"/>
    <x v="49"/>
    <n v="22"/>
    <n v="0"/>
    <n v="0"/>
    <m/>
    <m/>
    <n v="22"/>
    <m/>
    <m/>
    <m/>
    <n v="22"/>
    <m/>
    <n v="22"/>
    <n v="0"/>
    <n v="0"/>
    <m/>
  </r>
  <r>
    <n v="102303"/>
    <s v="2016-Q2"/>
    <x v="21"/>
    <x v="1"/>
    <s v="2016"/>
    <x v="9"/>
    <x v="13"/>
    <x v="22"/>
    <s v="glendale_main"/>
    <s v="Regular Database"/>
    <x v="0"/>
    <s v="Novelist Plus"/>
    <x v="133"/>
    <n v="52"/>
    <n v="0"/>
    <n v="0"/>
    <m/>
    <m/>
    <n v="20"/>
    <m/>
    <m/>
    <m/>
    <n v="52"/>
    <m/>
    <n v="20"/>
    <n v="0"/>
    <n v="0"/>
    <m/>
  </r>
  <r>
    <n v="102303"/>
    <s v="2016-Q1"/>
    <x v="20"/>
    <x v="1"/>
    <s v="2016"/>
    <x v="8"/>
    <x v="13"/>
    <x v="22"/>
    <s v="glendale_main"/>
    <s v="Regular Database"/>
    <x v="0"/>
    <s v="Novelist Plus"/>
    <x v="226"/>
    <n v="199"/>
    <n v="0"/>
    <n v="0"/>
    <m/>
    <m/>
    <n v="128"/>
    <m/>
    <m/>
    <m/>
    <n v="199"/>
    <m/>
    <n v="128"/>
    <n v="0"/>
    <n v="0"/>
    <m/>
  </r>
  <r>
    <n v="102303"/>
    <s v="2016-Q1"/>
    <x v="19"/>
    <x v="1"/>
    <s v="2016"/>
    <x v="7"/>
    <x v="13"/>
    <x v="22"/>
    <s v="glendale_main"/>
    <s v="Regular Database"/>
    <x v="0"/>
    <s v="Novelist Plus"/>
    <x v="133"/>
    <n v="109"/>
    <n v="0"/>
    <n v="0"/>
    <m/>
    <m/>
    <n v="63"/>
    <m/>
    <m/>
    <m/>
    <n v="109"/>
    <m/>
    <n v="63"/>
    <n v="0"/>
    <n v="0"/>
    <m/>
  </r>
  <r>
    <n v="102303"/>
    <s v="2016-Q1"/>
    <x v="18"/>
    <x v="1"/>
    <s v="2016"/>
    <x v="6"/>
    <x v="13"/>
    <x v="22"/>
    <s v="glendale_main"/>
    <s v="Regular Database"/>
    <x v="0"/>
    <s v="Novelist Plus"/>
    <x v="46"/>
    <n v="93"/>
    <n v="0"/>
    <n v="0"/>
    <m/>
    <m/>
    <n v="71"/>
    <m/>
    <m/>
    <m/>
    <n v="93"/>
    <m/>
    <n v="71"/>
    <n v="0"/>
    <n v="0"/>
    <m/>
  </r>
  <r>
    <n v="147983"/>
    <s v="2017-Q4"/>
    <x v="41"/>
    <x v="3"/>
    <s v="2017"/>
    <x v="5"/>
    <x v="13"/>
    <x v="24"/>
    <s v="mesa86532"/>
    <s v="Regular Database"/>
    <x v="0"/>
    <s v="Novelist Plus"/>
    <x v="139"/>
    <n v="107"/>
    <n v="0"/>
    <n v="0"/>
    <m/>
    <m/>
    <n v="216"/>
    <m/>
    <m/>
    <n v="42"/>
    <n v="107"/>
    <m/>
    <n v="258"/>
    <n v="42"/>
    <n v="0"/>
    <m/>
  </r>
  <r>
    <n v="147983"/>
    <s v="2017-Q4"/>
    <x v="40"/>
    <x v="3"/>
    <s v="2017"/>
    <x v="4"/>
    <x v="13"/>
    <x v="24"/>
    <s v="mesa86532"/>
    <s v="Regular Database"/>
    <x v="0"/>
    <s v="Novelist Plus"/>
    <x v="234"/>
    <n v="72"/>
    <n v="0"/>
    <n v="0"/>
    <m/>
    <m/>
    <n v="55"/>
    <m/>
    <m/>
    <n v="1"/>
    <n v="72"/>
    <m/>
    <n v="56"/>
    <n v="1"/>
    <n v="0"/>
    <m/>
  </r>
  <r>
    <n v="147983"/>
    <s v="2017-Q4"/>
    <x v="39"/>
    <x v="3"/>
    <s v="2017"/>
    <x v="3"/>
    <x v="13"/>
    <x v="24"/>
    <s v="mesa86532"/>
    <s v="Regular Database"/>
    <x v="0"/>
    <s v="Novelist Plus"/>
    <x v="356"/>
    <n v="183"/>
    <n v="1"/>
    <n v="1"/>
    <m/>
    <m/>
    <n v="123"/>
    <m/>
    <m/>
    <n v="26"/>
    <n v="183"/>
    <m/>
    <n v="150"/>
    <n v="26"/>
    <n v="0"/>
    <m/>
  </r>
  <r>
    <n v="147983"/>
    <s v="2017-Q3"/>
    <x v="38"/>
    <x v="3"/>
    <s v="2017"/>
    <x v="2"/>
    <x v="13"/>
    <x v="24"/>
    <s v="mesa86532"/>
    <s v="Regular Database"/>
    <x v="0"/>
    <s v="Novelist Plus"/>
    <x v="167"/>
    <n v="160"/>
    <n v="0"/>
    <n v="0"/>
    <m/>
    <m/>
    <n v="154"/>
    <m/>
    <m/>
    <n v="19"/>
    <n v="160"/>
    <m/>
    <n v="173"/>
    <n v="19"/>
    <n v="0"/>
    <m/>
  </r>
  <r>
    <n v="147983"/>
    <s v="2017-Q3"/>
    <x v="37"/>
    <x v="3"/>
    <s v="2017"/>
    <x v="1"/>
    <x v="13"/>
    <x v="24"/>
    <s v="mesa86532"/>
    <s v="Regular Database"/>
    <x v="0"/>
    <s v="Novelist Plus"/>
    <x v="126"/>
    <n v="157"/>
    <n v="0"/>
    <n v="0"/>
    <m/>
    <m/>
    <n v="116"/>
    <m/>
    <m/>
    <n v="7"/>
    <n v="157"/>
    <m/>
    <n v="123"/>
    <n v="7"/>
    <n v="0"/>
    <m/>
  </r>
  <r>
    <n v="147983"/>
    <s v="2017-Q3"/>
    <x v="36"/>
    <x v="3"/>
    <s v="2017"/>
    <x v="0"/>
    <x v="13"/>
    <x v="24"/>
    <s v="mesa86532"/>
    <s v="Regular Database"/>
    <x v="0"/>
    <s v="Novelist Plus"/>
    <x v="324"/>
    <n v="284"/>
    <n v="0"/>
    <n v="0"/>
    <m/>
    <m/>
    <n v="158"/>
    <m/>
    <m/>
    <n v="32"/>
    <n v="284"/>
    <m/>
    <n v="190"/>
    <n v="32"/>
    <n v="0"/>
    <m/>
  </r>
  <r>
    <n v="147983"/>
    <s v="2017-Q2"/>
    <x v="35"/>
    <x v="2"/>
    <s v="2017"/>
    <x v="11"/>
    <x v="13"/>
    <x v="24"/>
    <s v="mesa86532"/>
    <s v="Regular Database"/>
    <x v="0"/>
    <s v="Novelist Plus"/>
    <x v="357"/>
    <n v="242"/>
    <n v="1"/>
    <n v="1"/>
    <m/>
    <m/>
    <n v="145"/>
    <m/>
    <m/>
    <n v="43"/>
    <n v="242"/>
    <m/>
    <n v="189"/>
    <n v="43"/>
    <n v="0"/>
    <m/>
  </r>
  <r>
    <n v="147983"/>
    <s v="2017-Q2"/>
    <x v="34"/>
    <x v="2"/>
    <s v="2017"/>
    <x v="10"/>
    <x v="13"/>
    <x v="24"/>
    <s v="mesa86532"/>
    <s v="Regular Database"/>
    <x v="0"/>
    <s v="Novelist Plus"/>
    <x v="79"/>
    <n v="214"/>
    <n v="0"/>
    <n v="0"/>
    <m/>
    <m/>
    <n v="122"/>
    <m/>
    <m/>
    <n v="30"/>
    <n v="214"/>
    <m/>
    <n v="152"/>
    <n v="30"/>
    <n v="0"/>
    <m/>
  </r>
  <r>
    <n v="147983"/>
    <s v="2017-Q2"/>
    <x v="33"/>
    <x v="2"/>
    <s v="2017"/>
    <x v="9"/>
    <x v="13"/>
    <x v="24"/>
    <s v="mesa86532"/>
    <s v="Regular Database"/>
    <x v="0"/>
    <s v="Novelist Plus"/>
    <x v="129"/>
    <n v="127"/>
    <n v="1"/>
    <n v="1"/>
    <m/>
    <m/>
    <n v="95"/>
    <m/>
    <m/>
    <n v="3"/>
    <n v="127"/>
    <m/>
    <n v="99"/>
    <n v="3"/>
    <n v="0"/>
    <m/>
  </r>
  <r>
    <n v="147983"/>
    <s v="2017-Q1"/>
    <x v="32"/>
    <x v="2"/>
    <s v="2017"/>
    <x v="8"/>
    <x v="13"/>
    <x v="24"/>
    <s v="mesa86532"/>
    <s v="Regular Database"/>
    <x v="0"/>
    <s v="Novelist Plus"/>
    <x v="131"/>
    <n v="146"/>
    <n v="0"/>
    <n v="0"/>
    <m/>
    <m/>
    <n v="99"/>
    <m/>
    <m/>
    <n v="13"/>
    <n v="146"/>
    <m/>
    <n v="112"/>
    <n v="13"/>
    <n v="0"/>
    <m/>
  </r>
  <r>
    <n v="147983"/>
    <s v="2017-Q1"/>
    <x v="31"/>
    <x v="2"/>
    <s v="2017"/>
    <x v="7"/>
    <x v="13"/>
    <x v="24"/>
    <s v="mesa86532"/>
    <s v="Regular Database"/>
    <x v="0"/>
    <s v="Novelist Plus"/>
    <x v="131"/>
    <n v="140"/>
    <n v="0"/>
    <n v="0"/>
    <m/>
    <m/>
    <n v="115"/>
    <m/>
    <m/>
    <n v="13"/>
    <n v="140"/>
    <m/>
    <n v="128"/>
    <n v="13"/>
    <n v="0"/>
    <m/>
  </r>
  <r>
    <n v="147983"/>
    <s v="2017-Q1"/>
    <x v="30"/>
    <x v="2"/>
    <s v="2017"/>
    <x v="6"/>
    <x v="13"/>
    <x v="24"/>
    <s v="mesa86532"/>
    <s v="Regular Database"/>
    <x v="0"/>
    <s v="Novelist Plus"/>
    <x v="358"/>
    <n v="171"/>
    <n v="0"/>
    <n v="0"/>
    <m/>
    <m/>
    <n v="169"/>
    <m/>
    <m/>
    <n v="24"/>
    <n v="171"/>
    <m/>
    <n v="193"/>
    <n v="24"/>
    <n v="0"/>
    <m/>
  </r>
  <r>
    <n v="147983"/>
    <s v="2016-Q4"/>
    <x v="29"/>
    <x v="2"/>
    <s v="2016"/>
    <x v="5"/>
    <x v="13"/>
    <x v="24"/>
    <s v="mesa86532"/>
    <s v="Regular Database"/>
    <x v="0"/>
    <s v="Novelist Plus"/>
    <x v="324"/>
    <n v="215"/>
    <n v="0"/>
    <n v="0"/>
    <m/>
    <m/>
    <n v="303"/>
    <m/>
    <m/>
    <n v="51"/>
    <n v="215"/>
    <m/>
    <n v="354"/>
    <n v="51"/>
    <n v="0"/>
    <m/>
  </r>
  <r>
    <n v="147983"/>
    <s v="2016-Q4"/>
    <x v="28"/>
    <x v="2"/>
    <s v="2016"/>
    <x v="4"/>
    <x v="13"/>
    <x v="24"/>
    <s v="mesa86532"/>
    <s v="Regular Database"/>
    <x v="0"/>
    <s v="Novelist Plus"/>
    <x v="359"/>
    <n v="346"/>
    <n v="0"/>
    <n v="0"/>
    <m/>
    <m/>
    <n v="410"/>
    <m/>
    <m/>
    <n v="123"/>
    <n v="346"/>
    <m/>
    <n v="533"/>
    <n v="123"/>
    <n v="0"/>
    <m/>
  </r>
  <r>
    <n v="147983"/>
    <s v="2016-Q4"/>
    <x v="27"/>
    <x v="2"/>
    <s v="2016"/>
    <x v="3"/>
    <x v="13"/>
    <x v="24"/>
    <s v="mesa86532"/>
    <s v="Regular Database"/>
    <x v="0"/>
    <s v="Novelist Plus"/>
    <x v="357"/>
    <n v="262"/>
    <n v="0"/>
    <n v="0"/>
    <m/>
    <m/>
    <n v="218"/>
    <m/>
    <m/>
    <n v="23"/>
    <n v="262"/>
    <m/>
    <n v="241"/>
    <n v="23"/>
    <n v="0"/>
    <m/>
  </r>
  <r>
    <n v="147983"/>
    <s v="2016-Q3"/>
    <x v="26"/>
    <x v="2"/>
    <s v="2016"/>
    <x v="2"/>
    <x v="13"/>
    <x v="24"/>
    <s v="mesa86532"/>
    <s v="Regular Database"/>
    <x v="0"/>
    <s v="Novelist Plus"/>
    <x v="228"/>
    <n v="137"/>
    <n v="0"/>
    <n v="0"/>
    <m/>
    <m/>
    <n v="140"/>
    <m/>
    <m/>
    <n v="53"/>
    <n v="137"/>
    <m/>
    <n v="193"/>
    <n v="53"/>
    <n v="0"/>
    <m/>
  </r>
  <r>
    <n v="147983"/>
    <s v="2016-Q3"/>
    <x v="25"/>
    <x v="2"/>
    <s v="2016"/>
    <x v="1"/>
    <x v="13"/>
    <x v="24"/>
    <s v="mesa86532"/>
    <s v="Regular Database"/>
    <x v="0"/>
    <s v="Novelist Plus"/>
    <x v="287"/>
    <n v="212"/>
    <n v="2"/>
    <n v="2"/>
    <m/>
    <m/>
    <n v="264"/>
    <m/>
    <m/>
    <n v="119"/>
    <n v="212"/>
    <m/>
    <n v="385"/>
    <n v="119"/>
    <n v="0"/>
    <m/>
  </r>
  <r>
    <n v="147983"/>
    <s v="2016-Q3"/>
    <x v="24"/>
    <x v="2"/>
    <s v="2016"/>
    <x v="0"/>
    <x v="13"/>
    <x v="24"/>
    <s v="mesa86532"/>
    <s v="Regular Database"/>
    <x v="0"/>
    <s v="Novelist Plus"/>
    <x v="307"/>
    <n v="263"/>
    <n v="0"/>
    <n v="0"/>
    <m/>
    <m/>
    <n v="226"/>
    <m/>
    <m/>
    <n v="16"/>
    <n v="263"/>
    <m/>
    <n v="242"/>
    <n v="16"/>
    <n v="0"/>
    <m/>
  </r>
  <r>
    <n v="147983"/>
    <s v="2016-Q2"/>
    <x v="23"/>
    <x v="1"/>
    <s v="2016"/>
    <x v="11"/>
    <x v="13"/>
    <x v="24"/>
    <s v="mesa86532"/>
    <s v="Regular Database"/>
    <x v="0"/>
    <s v="Novelist Plus"/>
    <x v="360"/>
    <n v="369"/>
    <n v="0"/>
    <n v="0"/>
    <m/>
    <m/>
    <n v="460"/>
    <m/>
    <m/>
    <n v="13"/>
    <n v="369"/>
    <m/>
    <n v="473"/>
    <n v="13"/>
    <n v="0"/>
    <m/>
  </r>
  <r>
    <n v="147983"/>
    <s v="2016-Q2"/>
    <x v="22"/>
    <x v="1"/>
    <s v="2016"/>
    <x v="10"/>
    <x v="13"/>
    <x v="24"/>
    <s v="mesa86532"/>
    <s v="Regular Database"/>
    <x v="0"/>
    <s v="Novelist Plus"/>
    <x v="39"/>
    <n v="113"/>
    <n v="0"/>
    <n v="0"/>
    <m/>
    <m/>
    <n v="127"/>
    <m/>
    <m/>
    <n v="53"/>
    <n v="113"/>
    <m/>
    <n v="180"/>
    <n v="53"/>
    <n v="0"/>
    <m/>
  </r>
  <r>
    <n v="147983"/>
    <s v="2016-Q2"/>
    <x v="21"/>
    <x v="1"/>
    <s v="2016"/>
    <x v="9"/>
    <x v="13"/>
    <x v="24"/>
    <s v="mesa86532"/>
    <s v="Regular Database"/>
    <x v="0"/>
    <s v="Novelist Plus"/>
    <x v="361"/>
    <n v="178"/>
    <n v="0"/>
    <n v="0"/>
    <m/>
    <m/>
    <n v="90"/>
    <m/>
    <m/>
    <n v="11"/>
    <n v="178"/>
    <m/>
    <n v="101"/>
    <n v="11"/>
    <n v="0"/>
    <m/>
  </r>
  <r>
    <n v="147983"/>
    <s v="2016-Q1"/>
    <x v="20"/>
    <x v="1"/>
    <s v="2016"/>
    <x v="8"/>
    <x v="13"/>
    <x v="24"/>
    <s v="mesa86532"/>
    <s v="Regular Database"/>
    <x v="0"/>
    <s v="Novelist Plus"/>
    <x v="297"/>
    <n v="183"/>
    <n v="0"/>
    <n v="0"/>
    <m/>
    <m/>
    <n v="250"/>
    <m/>
    <m/>
    <n v="15"/>
    <n v="183"/>
    <m/>
    <n v="265"/>
    <n v="15"/>
    <n v="0"/>
    <m/>
  </r>
  <r>
    <n v="147983"/>
    <s v="2016-Q1"/>
    <x v="19"/>
    <x v="1"/>
    <s v="2016"/>
    <x v="7"/>
    <x v="13"/>
    <x v="24"/>
    <s v="mesa86532"/>
    <s v="Regular Database"/>
    <x v="0"/>
    <s v="Novelist Plus"/>
    <x v="332"/>
    <n v="122"/>
    <n v="0"/>
    <n v="0"/>
    <m/>
    <m/>
    <n v="108"/>
    <m/>
    <m/>
    <n v="15"/>
    <n v="122"/>
    <m/>
    <n v="123"/>
    <n v="15"/>
    <n v="0"/>
    <m/>
  </r>
  <r>
    <n v="147983"/>
    <s v="2016-Q1"/>
    <x v="18"/>
    <x v="1"/>
    <s v="2016"/>
    <x v="6"/>
    <x v="13"/>
    <x v="24"/>
    <s v="mesa86532"/>
    <s v="Regular Database"/>
    <x v="0"/>
    <s v="Novelist Plus"/>
    <x v="159"/>
    <n v="200"/>
    <n v="0"/>
    <n v="0"/>
    <m/>
    <m/>
    <n v="249"/>
    <m/>
    <m/>
    <n v="10"/>
    <n v="200"/>
    <m/>
    <n v="259"/>
    <n v="10"/>
    <n v="0"/>
    <m/>
  </r>
  <r>
    <n v="109952"/>
    <s v="2017-Q4"/>
    <x v="41"/>
    <x v="3"/>
    <s v="2017"/>
    <x v="5"/>
    <x v="13"/>
    <x v="25"/>
    <s v="peor29132"/>
    <s v="Regular Database"/>
    <x v="0"/>
    <s v="Novelist Plus"/>
    <x v="108"/>
    <n v="29"/>
    <n v="0"/>
    <m/>
    <m/>
    <m/>
    <n v="21"/>
    <m/>
    <m/>
    <m/>
    <n v="29"/>
    <m/>
    <n v="21"/>
    <n v="0"/>
    <n v="0"/>
    <m/>
  </r>
  <r>
    <n v="109952"/>
    <s v="2017-Q4"/>
    <x v="40"/>
    <x v="3"/>
    <s v="2017"/>
    <x v="4"/>
    <x v="13"/>
    <x v="25"/>
    <s v="peor29132"/>
    <s v="Regular Database"/>
    <x v="0"/>
    <s v="Novelist Plus"/>
    <x v="12"/>
    <n v="5"/>
    <n v="0"/>
    <m/>
    <m/>
    <m/>
    <n v="3"/>
    <m/>
    <m/>
    <m/>
    <n v="5"/>
    <m/>
    <n v="3"/>
    <n v="0"/>
    <n v="0"/>
    <m/>
  </r>
  <r>
    <n v="109952"/>
    <s v="2017-Q4"/>
    <x v="39"/>
    <x v="3"/>
    <s v="2017"/>
    <x v="3"/>
    <x v="13"/>
    <x v="25"/>
    <s v="peor29132"/>
    <s v="Regular Database"/>
    <x v="0"/>
    <s v="Novelist Plus"/>
    <x v="87"/>
    <n v="22"/>
    <n v="0"/>
    <m/>
    <m/>
    <m/>
    <n v="27"/>
    <m/>
    <m/>
    <m/>
    <n v="22"/>
    <m/>
    <n v="27"/>
    <n v="0"/>
    <n v="0"/>
    <m/>
  </r>
  <r>
    <n v="109952"/>
    <s v="2017-Q3"/>
    <x v="38"/>
    <x v="3"/>
    <s v="2017"/>
    <x v="2"/>
    <x v="13"/>
    <x v="25"/>
    <s v="peor29132"/>
    <s v="Regular Database"/>
    <x v="0"/>
    <s v="Novelist Plus"/>
    <x v="121"/>
    <n v="11"/>
    <n v="0"/>
    <m/>
    <m/>
    <m/>
    <n v="7"/>
    <m/>
    <m/>
    <m/>
    <n v="11"/>
    <m/>
    <n v="7"/>
    <n v="0"/>
    <n v="0"/>
    <m/>
  </r>
  <r>
    <n v="109952"/>
    <s v="2017-Q3"/>
    <x v="37"/>
    <x v="3"/>
    <s v="2017"/>
    <x v="1"/>
    <x v="13"/>
    <x v="25"/>
    <s v="peor29132"/>
    <s v="Regular Database"/>
    <x v="0"/>
    <s v="Novelist Plus"/>
    <x v="130"/>
    <n v="20"/>
    <n v="0"/>
    <m/>
    <m/>
    <m/>
    <n v="24"/>
    <m/>
    <m/>
    <m/>
    <n v="20"/>
    <m/>
    <n v="24"/>
    <n v="0"/>
    <n v="0"/>
    <m/>
  </r>
  <r>
    <n v="109952"/>
    <s v="2017-Q3"/>
    <x v="36"/>
    <x v="3"/>
    <s v="2017"/>
    <x v="0"/>
    <x v="13"/>
    <x v="25"/>
    <s v="peor29132"/>
    <s v="Regular Database"/>
    <x v="0"/>
    <s v="Novelist Plus"/>
    <x v="6"/>
    <n v="3"/>
    <n v="0"/>
    <m/>
    <m/>
    <m/>
    <n v="2"/>
    <m/>
    <m/>
    <m/>
    <n v="3"/>
    <m/>
    <n v="2"/>
    <n v="0"/>
    <n v="0"/>
    <m/>
  </r>
  <r>
    <n v="109952"/>
    <s v="2017-Q2"/>
    <x v="35"/>
    <x v="2"/>
    <s v="2017"/>
    <x v="11"/>
    <x v="13"/>
    <x v="25"/>
    <s v="peor29132"/>
    <s v="Regular Database"/>
    <x v="0"/>
    <s v="Novelist Plus"/>
    <x v="162"/>
    <n v="12"/>
    <n v="0"/>
    <m/>
    <m/>
    <m/>
    <n v="20"/>
    <m/>
    <m/>
    <m/>
    <n v="12"/>
    <m/>
    <n v="20"/>
    <n v="0"/>
    <n v="0"/>
    <m/>
  </r>
  <r>
    <n v="109952"/>
    <s v="2017-Q2"/>
    <x v="34"/>
    <x v="2"/>
    <s v="2017"/>
    <x v="10"/>
    <x v="13"/>
    <x v="25"/>
    <s v="peor29132"/>
    <s v="Regular Database"/>
    <x v="0"/>
    <s v="Novelist Plus"/>
    <x v="5"/>
    <n v="1"/>
    <n v="0"/>
    <m/>
    <m/>
    <m/>
    <n v="1"/>
    <m/>
    <m/>
    <m/>
    <n v="1"/>
    <m/>
    <n v="1"/>
    <n v="0"/>
    <n v="0"/>
    <m/>
  </r>
  <r>
    <n v="109952"/>
    <s v="2017-Q2"/>
    <x v="33"/>
    <x v="2"/>
    <s v="2017"/>
    <x v="9"/>
    <x v="13"/>
    <x v="25"/>
    <s v="peor29132"/>
    <s v="Regular Database"/>
    <x v="0"/>
    <s v="Novelist Plus"/>
    <x v="0"/>
    <n v="4"/>
    <n v="0"/>
    <m/>
    <m/>
    <m/>
    <n v="6"/>
    <m/>
    <m/>
    <m/>
    <n v="4"/>
    <m/>
    <n v="6"/>
    <n v="0"/>
    <n v="0"/>
    <m/>
  </r>
  <r>
    <n v="109952"/>
    <s v="2017-Q1"/>
    <x v="32"/>
    <x v="2"/>
    <s v="2017"/>
    <x v="8"/>
    <x v="13"/>
    <x v="25"/>
    <s v="peor29132"/>
    <s v="Regular Database"/>
    <x v="0"/>
    <s v="Novelist Plus"/>
    <x v="5"/>
    <n v="1"/>
    <n v="0"/>
    <m/>
    <m/>
    <m/>
    <n v="2"/>
    <m/>
    <m/>
    <m/>
    <n v="1"/>
    <m/>
    <n v="2"/>
    <n v="0"/>
    <n v="0"/>
    <m/>
  </r>
  <r>
    <n v="109952"/>
    <s v="2017-Q1"/>
    <x v="31"/>
    <x v="2"/>
    <s v="2017"/>
    <x v="7"/>
    <x v="13"/>
    <x v="25"/>
    <s v="peor29132"/>
    <s v="Regular Database"/>
    <x v="0"/>
    <s v="Novelist Plus"/>
    <x v="130"/>
    <n v="16"/>
    <n v="0"/>
    <m/>
    <m/>
    <m/>
    <n v="29"/>
    <m/>
    <m/>
    <m/>
    <n v="16"/>
    <m/>
    <n v="29"/>
    <n v="0"/>
    <n v="0"/>
    <m/>
  </r>
  <r>
    <n v="109952"/>
    <s v="2017-Q1"/>
    <x v="30"/>
    <x v="2"/>
    <s v="2017"/>
    <x v="6"/>
    <x v="13"/>
    <x v="25"/>
    <s v="peor29132"/>
    <s v="Regular Database"/>
    <x v="0"/>
    <s v="Novelist Plus"/>
    <x v="82"/>
    <n v="42"/>
    <n v="0"/>
    <m/>
    <m/>
    <m/>
    <n v="130"/>
    <m/>
    <m/>
    <m/>
    <n v="42"/>
    <m/>
    <n v="130"/>
    <n v="0"/>
    <n v="0"/>
    <m/>
  </r>
  <r>
    <n v="109952"/>
    <s v="2016-Q4"/>
    <x v="29"/>
    <x v="2"/>
    <s v="2016"/>
    <x v="5"/>
    <x v="13"/>
    <x v="25"/>
    <s v="peor29132"/>
    <s v="Regular Database"/>
    <x v="0"/>
    <s v="Novelist Plus"/>
    <x v="27"/>
    <n v="11"/>
    <n v="0"/>
    <m/>
    <m/>
    <m/>
    <n v="17"/>
    <m/>
    <m/>
    <m/>
    <n v="11"/>
    <m/>
    <n v="17"/>
    <n v="0"/>
    <n v="0"/>
    <m/>
  </r>
  <r>
    <n v="109952"/>
    <s v="2016-Q4"/>
    <x v="28"/>
    <x v="2"/>
    <s v="2016"/>
    <x v="4"/>
    <x v="13"/>
    <x v="25"/>
    <s v="peor29132"/>
    <s v="Regular Database"/>
    <x v="0"/>
    <s v="Novelist Plus"/>
    <x v="13"/>
    <n v="10"/>
    <n v="0"/>
    <m/>
    <m/>
    <m/>
    <n v="17"/>
    <m/>
    <m/>
    <m/>
    <n v="10"/>
    <m/>
    <n v="17"/>
    <n v="0"/>
    <n v="0"/>
    <m/>
  </r>
  <r>
    <n v="109952"/>
    <s v="2016-Q4"/>
    <x v="27"/>
    <x v="2"/>
    <s v="2016"/>
    <x v="3"/>
    <x v="13"/>
    <x v="25"/>
    <s v="peor29132"/>
    <s v="Regular Database"/>
    <x v="0"/>
    <s v="Novelist Plus"/>
    <x v="12"/>
    <n v="6"/>
    <n v="0"/>
    <m/>
    <m/>
    <m/>
    <n v="4"/>
    <m/>
    <m/>
    <m/>
    <n v="6"/>
    <m/>
    <n v="4"/>
    <n v="0"/>
    <n v="0"/>
    <m/>
  </r>
  <r>
    <n v="109952"/>
    <s v="2016-Q3"/>
    <x v="26"/>
    <x v="2"/>
    <s v="2016"/>
    <x v="2"/>
    <x v="13"/>
    <x v="25"/>
    <s v="peor29132"/>
    <s v="Regular Database"/>
    <x v="0"/>
    <s v="Novelist Plus"/>
    <x v="27"/>
    <n v="4"/>
    <n v="0"/>
    <m/>
    <m/>
    <m/>
    <n v="15"/>
    <m/>
    <m/>
    <m/>
    <n v="4"/>
    <m/>
    <n v="15"/>
    <n v="0"/>
    <n v="0"/>
    <m/>
  </r>
  <r>
    <n v="109952"/>
    <s v="2016-Q3"/>
    <x v="25"/>
    <x v="2"/>
    <s v="2016"/>
    <x v="1"/>
    <x v="13"/>
    <x v="25"/>
    <s v="peor29132"/>
    <s v="Regular Database"/>
    <x v="0"/>
    <s v="Novelist Plus"/>
    <x v="127"/>
    <n v="30"/>
    <n v="0"/>
    <m/>
    <m/>
    <m/>
    <n v="35"/>
    <m/>
    <m/>
    <m/>
    <n v="30"/>
    <m/>
    <n v="35"/>
    <n v="0"/>
    <n v="0"/>
    <m/>
  </r>
  <r>
    <n v="109952"/>
    <s v="2016-Q3"/>
    <x v="24"/>
    <x v="2"/>
    <s v="2016"/>
    <x v="0"/>
    <x v="13"/>
    <x v="25"/>
    <s v="peor29132"/>
    <s v="Regular Database"/>
    <x v="0"/>
    <s v="Novelist Plus"/>
    <x v="130"/>
    <n v="23"/>
    <n v="0"/>
    <m/>
    <m/>
    <m/>
    <n v="18"/>
    <m/>
    <m/>
    <m/>
    <n v="23"/>
    <m/>
    <n v="18"/>
    <n v="0"/>
    <n v="0"/>
    <m/>
  </r>
  <r>
    <n v="109952"/>
    <s v="2016-Q2"/>
    <x v="23"/>
    <x v="1"/>
    <s v="2016"/>
    <x v="11"/>
    <x v="13"/>
    <x v="25"/>
    <s v="peor29132"/>
    <s v="Regular Database"/>
    <x v="0"/>
    <s v="Novelist Plus"/>
    <x v="27"/>
    <n v="5"/>
    <n v="0"/>
    <m/>
    <m/>
    <m/>
    <n v="4"/>
    <m/>
    <m/>
    <m/>
    <n v="5"/>
    <m/>
    <n v="4"/>
    <n v="0"/>
    <n v="0"/>
    <m/>
  </r>
  <r>
    <n v="109952"/>
    <s v="2016-Q2"/>
    <x v="22"/>
    <x v="1"/>
    <s v="2016"/>
    <x v="10"/>
    <x v="13"/>
    <x v="25"/>
    <s v="peor29132"/>
    <s v="Regular Database"/>
    <x v="0"/>
    <s v="Novelist Plus"/>
    <x v="106"/>
    <n v="23"/>
    <n v="0"/>
    <m/>
    <m/>
    <m/>
    <n v="21"/>
    <m/>
    <m/>
    <m/>
    <n v="23"/>
    <m/>
    <n v="21"/>
    <n v="0"/>
    <n v="0"/>
    <m/>
  </r>
  <r>
    <n v="109952"/>
    <s v="2016-Q2"/>
    <x v="21"/>
    <x v="1"/>
    <s v="2016"/>
    <x v="9"/>
    <x v="13"/>
    <x v="25"/>
    <s v="peor29132"/>
    <s v="Regular Database"/>
    <x v="0"/>
    <s v="Novelist Plus"/>
    <x v="127"/>
    <n v="35"/>
    <n v="0"/>
    <m/>
    <m/>
    <m/>
    <n v="34"/>
    <m/>
    <m/>
    <m/>
    <n v="35"/>
    <m/>
    <n v="34"/>
    <n v="0"/>
    <n v="0"/>
    <m/>
  </r>
  <r>
    <n v="109952"/>
    <s v="2016-Q1"/>
    <x v="20"/>
    <x v="1"/>
    <s v="2016"/>
    <x v="8"/>
    <x v="13"/>
    <x v="25"/>
    <s v="peor29132"/>
    <s v="Regular Database"/>
    <x v="0"/>
    <s v="Novelist Plus"/>
    <x v="108"/>
    <n v="10"/>
    <n v="0"/>
    <m/>
    <m/>
    <m/>
    <n v="8"/>
    <m/>
    <m/>
    <m/>
    <n v="10"/>
    <m/>
    <n v="8"/>
    <n v="0"/>
    <n v="0"/>
    <m/>
  </r>
  <r>
    <n v="109952"/>
    <s v="2016-Q1"/>
    <x v="19"/>
    <x v="1"/>
    <s v="2016"/>
    <x v="7"/>
    <x v="13"/>
    <x v="25"/>
    <s v="peor29132"/>
    <s v="Regular Database"/>
    <x v="0"/>
    <s v="Novelist Plus"/>
    <x v="27"/>
    <n v="9"/>
    <n v="0"/>
    <m/>
    <m/>
    <m/>
    <n v="9"/>
    <m/>
    <m/>
    <m/>
    <n v="9"/>
    <m/>
    <n v="9"/>
    <n v="0"/>
    <n v="0"/>
    <m/>
  </r>
  <r>
    <n v="109952"/>
    <s v="2016-Q1"/>
    <x v="18"/>
    <x v="1"/>
    <s v="2016"/>
    <x v="6"/>
    <x v="13"/>
    <x v="25"/>
    <s v="peor29132"/>
    <s v="Regular Database"/>
    <x v="0"/>
    <s v="Novelist Plus"/>
    <x v="13"/>
    <n v="20"/>
    <n v="0"/>
    <m/>
    <m/>
    <m/>
    <n v="31"/>
    <m/>
    <m/>
    <m/>
    <n v="20"/>
    <m/>
    <n v="31"/>
    <n v="0"/>
    <n v="0"/>
    <m/>
  </r>
  <r>
    <n v="943450"/>
    <s v="2017-Q4"/>
    <x v="41"/>
    <x v="3"/>
    <s v="2017"/>
    <x v="5"/>
    <x v="13"/>
    <x v="26"/>
    <s v="phx_main"/>
    <s v="Regular Database"/>
    <x v="0"/>
    <s v="Novelist Plus"/>
    <x v="161"/>
    <n v="306"/>
    <n v="0"/>
    <n v="0"/>
    <m/>
    <m/>
    <n v="379"/>
    <m/>
    <m/>
    <n v="45"/>
    <n v="306"/>
    <m/>
    <n v="424"/>
    <n v="45"/>
    <n v="0"/>
    <n v="0"/>
  </r>
  <r>
    <n v="943450"/>
    <s v="2017-Q4"/>
    <x v="40"/>
    <x v="3"/>
    <s v="2017"/>
    <x v="4"/>
    <x v="13"/>
    <x v="26"/>
    <s v="phx_main"/>
    <s v="Regular Database"/>
    <x v="0"/>
    <s v="Novelist Plus"/>
    <x v="196"/>
    <n v="512"/>
    <n v="0"/>
    <n v="0"/>
    <m/>
    <m/>
    <n v="520"/>
    <m/>
    <m/>
    <n v="23"/>
    <n v="512"/>
    <m/>
    <n v="543"/>
    <n v="23"/>
    <n v="0"/>
    <n v="0"/>
  </r>
  <r>
    <n v="943450"/>
    <s v="2017-Q4"/>
    <x v="39"/>
    <x v="3"/>
    <s v="2017"/>
    <x v="3"/>
    <x v="13"/>
    <x v="26"/>
    <s v="phx_main"/>
    <s v="Regular Database"/>
    <x v="0"/>
    <s v="Novelist Plus"/>
    <x v="362"/>
    <n v="352"/>
    <n v="0"/>
    <n v="0"/>
    <m/>
    <m/>
    <n v="375"/>
    <m/>
    <m/>
    <n v="77"/>
    <n v="352"/>
    <m/>
    <n v="452"/>
    <n v="77"/>
    <n v="0"/>
    <n v="0"/>
  </r>
  <r>
    <n v="943450"/>
    <s v="2017-Q3"/>
    <x v="38"/>
    <x v="3"/>
    <s v="2017"/>
    <x v="2"/>
    <x v="13"/>
    <x v="26"/>
    <s v="phx_main"/>
    <s v="Regular Database"/>
    <x v="0"/>
    <s v="Novelist Plus"/>
    <x v="190"/>
    <n v="259"/>
    <n v="0"/>
    <n v="0"/>
    <m/>
    <m/>
    <n v="306"/>
    <m/>
    <m/>
    <n v="61"/>
    <n v="259"/>
    <m/>
    <n v="367"/>
    <n v="61"/>
    <n v="0"/>
    <n v="0"/>
  </r>
  <r>
    <n v="943450"/>
    <s v="2017-Q3"/>
    <x v="37"/>
    <x v="3"/>
    <s v="2017"/>
    <x v="1"/>
    <x v="13"/>
    <x v="26"/>
    <s v="phx_main"/>
    <s v="Regular Database"/>
    <x v="0"/>
    <s v="Novelist Plus"/>
    <x v="363"/>
    <n v="364"/>
    <n v="0"/>
    <n v="0"/>
    <m/>
    <m/>
    <n v="346"/>
    <m/>
    <m/>
    <n v="59"/>
    <n v="364"/>
    <m/>
    <n v="405"/>
    <n v="59"/>
    <n v="0"/>
    <n v="0"/>
  </r>
  <r>
    <n v="943450"/>
    <s v="2017-Q3"/>
    <x v="36"/>
    <x v="3"/>
    <s v="2017"/>
    <x v="0"/>
    <x v="13"/>
    <x v="26"/>
    <s v="phx_main"/>
    <s v="Regular Database"/>
    <x v="0"/>
    <s v="Novelist Plus"/>
    <x v="43"/>
    <n v="368"/>
    <n v="0"/>
    <n v="0"/>
    <m/>
    <m/>
    <n v="370"/>
    <m/>
    <m/>
    <n v="35"/>
    <n v="368"/>
    <m/>
    <n v="405"/>
    <n v="35"/>
    <n v="0"/>
    <n v="0"/>
  </r>
  <r>
    <n v="943450"/>
    <s v="2017-Q2"/>
    <x v="35"/>
    <x v="2"/>
    <s v="2017"/>
    <x v="11"/>
    <x v="13"/>
    <x v="26"/>
    <s v="phx_main"/>
    <s v="Regular Database"/>
    <x v="0"/>
    <s v="Novelist Plus"/>
    <x v="364"/>
    <n v="527"/>
    <n v="0"/>
    <n v="0"/>
    <m/>
    <m/>
    <n v="620"/>
    <m/>
    <m/>
    <n v="142"/>
    <n v="527"/>
    <m/>
    <n v="762"/>
    <n v="142"/>
    <n v="0"/>
    <n v="0"/>
  </r>
  <r>
    <n v="943450"/>
    <s v="2017-Q2"/>
    <x v="34"/>
    <x v="2"/>
    <s v="2017"/>
    <x v="10"/>
    <x v="13"/>
    <x v="26"/>
    <s v="phx_main"/>
    <s v="Regular Database"/>
    <x v="0"/>
    <s v="Novelist Plus"/>
    <x v="345"/>
    <n v="408"/>
    <n v="0"/>
    <n v="0"/>
    <m/>
    <m/>
    <n v="452"/>
    <m/>
    <m/>
    <n v="55"/>
    <n v="408"/>
    <m/>
    <n v="507"/>
    <n v="55"/>
    <n v="0"/>
    <n v="0"/>
  </r>
  <r>
    <n v="943450"/>
    <s v="2017-Q2"/>
    <x v="33"/>
    <x v="2"/>
    <s v="2017"/>
    <x v="9"/>
    <x v="13"/>
    <x v="26"/>
    <s v="phx_main"/>
    <s v="Regular Database"/>
    <x v="0"/>
    <s v="Novelist Plus"/>
    <x v="117"/>
    <n v="413"/>
    <n v="0"/>
    <n v="0"/>
    <m/>
    <m/>
    <n v="663"/>
    <m/>
    <m/>
    <n v="48"/>
    <n v="413"/>
    <m/>
    <n v="711"/>
    <n v="48"/>
    <n v="0"/>
    <n v="0"/>
  </r>
  <r>
    <n v="943450"/>
    <s v="2017-Q1"/>
    <x v="32"/>
    <x v="2"/>
    <s v="2017"/>
    <x v="8"/>
    <x v="13"/>
    <x v="26"/>
    <s v="phx_main"/>
    <s v="Regular Database"/>
    <x v="0"/>
    <s v="Novelist Plus"/>
    <x v="365"/>
    <n v="359"/>
    <n v="0"/>
    <n v="0"/>
    <m/>
    <m/>
    <n v="436"/>
    <m/>
    <m/>
    <n v="52"/>
    <n v="359"/>
    <m/>
    <n v="488"/>
    <n v="52"/>
    <n v="0"/>
    <n v="0"/>
  </r>
  <r>
    <n v="943450"/>
    <s v="2017-Q1"/>
    <x v="31"/>
    <x v="2"/>
    <s v="2017"/>
    <x v="7"/>
    <x v="13"/>
    <x v="26"/>
    <s v="phx_main"/>
    <s v="Regular Database"/>
    <x v="0"/>
    <s v="Novelist Plus"/>
    <x v="366"/>
    <n v="349"/>
    <n v="0"/>
    <n v="0"/>
    <m/>
    <m/>
    <n v="450"/>
    <m/>
    <m/>
    <n v="76"/>
    <n v="349"/>
    <m/>
    <n v="526"/>
    <n v="76"/>
    <n v="0"/>
    <n v="0"/>
  </r>
  <r>
    <n v="943450"/>
    <s v="2017-Q1"/>
    <x v="30"/>
    <x v="2"/>
    <s v="2017"/>
    <x v="6"/>
    <x v="13"/>
    <x v="26"/>
    <s v="phx_main"/>
    <s v="Regular Database"/>
    <x v="0"/>
    <s v="Novelist Plus"/>
    <x v="367"/>
    <n v="540"/>
    <n v="1"/>
    <n v="1"/>
    <m/>
    <m/>
    <n v="776"/>
    <m/>
    <m/>
    <n v="100"/>
    <n v="540"/>
    <m/>
    <n v="877"/>
    <n v="100"/>
    <n v="0"/>
    <n v="0"/>
  </r>
  <r>
    <n v="943450"/>
    <s v="2016-Q4"/>
    <x v="29"/>
    <x v="2"/>
    <s v="2016"/>
    <x v="5"/>
    <x v="13"/>
    <x v="26"/>
    <s v="phx_main"/>
    <s v="Regular Database"/>
    <x v="0"/>
    <s v="Novelist Plus"/>
    <x v="47"/>
    <n v="356"/>
    <n v="0"/>
    <n v="0"/>
    <m/>
    <m/>
    <n v="285"/>
    <m/>
    <m/>
    <n v="74"/>
    <n v="356"/>
    <m/>
    <n v="359"/>
    <n v="74"/>
    <n v="0"/>
    <n v="0"/>
  </r>
  <r>
    <n v="943450"/>
    <s v="2016-Q4"/>
    <x v="28"/>
    <x v="2"/>
    <s v="2016"/>
    <x v="4"/>
    <x v="13"/>
    <x v="26"/>
    <s v="phx_main"/>
    <s v="Regular Database"/>
    <x v="0"/>
    <s v="Novelist Plus"/>
    <x v="368"/>
    <n v="482"/>
    <n v="0"/>
    <n v="0"/>
    <m/>
    <m/>
    <n v="580"/>
    <m/>
    <m/>
    <n v="143"/>
    <n v="472"/>
    <m/>
    <n v="723"/>
    <n v="143"/>
    <n v="0"/>
    <n v="10"/>
  </r>
  <r>
    <n v="943450"/>
    <s v="2016-Q4"/>
    <x v="27"/>
    <x v="2"/>
    <s v="2016"/>
    <x v="3"/>
    <x v="13"/>
    <x v="26"/>
    <s v="phx_main"/>
    <s v="Regular Database"/>
    <x v="0"/>
    <s v="Novelist Plus"/>
    <x v="369"/>
    <n v="540"/>
    <n v="0"/>
    <n v="0"/>
    <m/>
    <m/>
    <n v="524"/>
    <m/>
    <m/>
    <n v="76"/>
    <n v="508"/>
    <m/>
    <n v="600"/>
    <n v="76"/>
    <n v="0"/>
    <n v="32"/>
  </r>
  <r>
    <n v="943450"/>
    <s v="2016-Q3"/>
    <x v="26"/>
    <x v="2"/>
    <s v="2016"/>
    <x v="2"/>
    <x v="13"/>
    <x v="26"/>
    <s v="phx_main"/>
    <s v="Regular Database"/>
    <x v="0"/>
    <s v="Novelist Plus"/>
    <x v="370"/>
    <n v="688"/>
    <n v="0"/>
    <n v="0"/>
    <m/>
    <m/>
    <n v="966"/>
    <m/>
    <m/>
    <n v="129"/>
    <n v="676"/>
    <m/>
    <n v="1095"/>
    <n v="129"/>
    <n v="0"/>
    <n v="12"/>
  </r>
  <r>
    <n v="943450"/>
    <s v="2016-Q3"/>
    <x v="25"/>
    <x v="2"/>
    <s v="2016"/>
    <x v="1"/>
    <x v="13"/>
    <x v="26"/>
    <s v="phx_main"/>
    <s v="Regular Database"/>
    <x v="0"/>
    <s v="Novelist Plus"/>
    <x v="371"/>
    <n v="546"/>
    <n v="0"/>
    <n v="0"/>
    <m/>
    <m/>
    <n v="733"/>
    <m/>
    <m/>
    <n v="219"/>
    <n v="535"/>
    <m/>
    <n v="952"/>
    <n v="219"/>
    <n v="0"/>
    <n v="11"/>
  </r>
  <r>
    <n v="943450"/>
    <s v="2016-Q3"/>
    <x v="24"/>
    <x v="2"/>
    <s v="2016"/>
    <x v="0"/>
    <x v="13"/>
    <x v="26"/>
    <s v="phx_main"/>
    <s v="Regular Database"/>
    <x v="0"/>
    <s v="Novelist Plus"/>
    <x v="372"/>
    <n v="675"/>
    <n v="0"/>
    <n v="0"/>
    <m/>
    <m/>
    <n v="759"/>
    <m/>
    <m/>
    <n v="107"/>
    <n v="655"/>
    <m/>
    <n v="866"/>
    <n v="107"/>
    <n v="0"/>
    <n v="20"/>
  </r>
  <r>
    <n v="943450"/>
    <s v="2016-Q2"/>
    <x v="23"/>
    <x v="1"/>
    <s v="2016"/>
    <x v="11"/>
    <x v="13"/>
    <x v="26"/>
    <s v="phx_main"/>
    <s v="Regular Database"/>
    <x v="0"/>
    <s v="Novelist Plus"/>
    <x v="373"/>
    <n v="808"/>
    <n v="0"/>
    <n v="0"/>
    <m/>
    <m/>
    <n v="1033"/>
    <m/>
    <m/>
    <n v="121"/>
    <n v="753"/>
    <m/>
    <n v="1154"/>
    <n v="121"/>
    <n v="0"/>
    <n v="55"/>
  </r>
  <r>
    <n v="943450"/>
    <s v="2016-Q2"/>
    <x v="22"/>
    <x v="1"/>
    <s v="2016"/>
    <x v="10"/>
    <x v="13"/>
    <x v="26"/>
    <s v="phx_main"/>
    <s v="Regular Database"/>
    <x v="0"/>
    <s v="Novelist Plus"/>
    <x v="374"/>
    <n v="501"/>
    <n v="0"/>
    <n v="0"/>
    <m/>
    <m/>
    <n v="597"/>
    <m/>
    <m/>
    <n v="102"/>
    <n v="453"/>
    <m/>
    <n v="699"/>
    <n v="102"/>
    <n v="0"/>
    <n v="48"/>
  </r>
  <r>
    <n v="943450"/>
    <s v="2016-Q2"/>
    <x v="21"/>
    <x v="1"/>
    <s v="2016"/>
    <x v="9"/>
    <x v="13"/>
    <x v="26"/>
    <s v="phx_main"/>
    <s v="Regular Database"/>
    <x v="0"/>
    <s v="Novelist Plus"/>
    <x v="375"/>
    <n v="530"/>
    <n v="2"/>
    <n v="2"/>
    <m/>
    <m/>
    <n v="561"/>
    <m/>
    <m/>
    <n v="97"/>
    <n v="470"/>
    <m/>
    <n v="660"/>
    <n v="97"/>
    <n v="0"/>
    <n v="60"/>
  </r>
  <r>
    <n v="943450"/>
    <s v="2016-Q1"/>
    <x v="20"/>
    <x v="1"/>
    <s v="2016"/>
    <x v="8"/>
    <x v="13"/>
    <x v="26"/>
    <s v="phx_main"/>
    <s v="Regular Database"/>
    <x v="0"/>
    <s v="Novelist Plus"/>
    <x v="376"/>
    <n v="421"/>
    <n v="0"/>
    <n v="0"/>
    <m/>
    <m/>
    <n v="406"/>
    <m/>
    <m/>
    <n v="56"/>
    <n v="394"/>
    <m/>
    <n v="462"/>
    <n v="56"/>
    <n v="0"/>
    <n v="27"/>
  </r>
  <r>
    <n v="943450"/>
    <s v="2016-Q1"/>
    <x v="19"/>
    <x v="1"/>
    <s v="2016"/>
    <x v="7"/>
    <x v="13"/>
    <x v="26"/>
    <s v="phx_main"/>
    <s v="Regular Database"/>
    <x v="0"/>
    <s v="Novelist Plus"/>
    <x v="377"/>
    <n v="543"/>
    <n v="0"/>
    <n v="0"/>
    <m/>
    <m/>
    <n v="575"/>
    <m/>
    <m/>
    <n v="52"/>
    <n v="543"/>
    <m/>
    <n v="627"/>
    <n v="52"/>
    <n v="0"/>
    <n v="0"/>
  </r>
  <r>
    <n v="943450"/>
    <s v="2016-Q1"/>
    <x v="18"/>
    <x v="1"/>
    <s v="2016"/>
    <x v="6"/>
    <x v="13"/>
    <x v="26"/>
    <s v="phx_main"/>
    <s v="Regular Database"/>
    <x v="0"/>
    <s v="Novelist Plus"/>
    <x v="378"/>
    <n v="688"/>
    <n v="0"/>
    <n v="0"/>
    <m/>
    <m/>
    <n v="622"/>
    <m/>
    <m/>
    <n v="103"/>
    <n v="576"/>
    <m/>
    <n v="725"/>
    <n v="103"/>
    <n v="0"/>
    <n v="112"/>
  </r>
  <r>
    <n v="174482"/>
    <s v="2017-Q4"/>
    <x v="41"/>
    <x v="3"/>
    <s v="2017"/>
    <x v="5"/>
    <x v="13"/>
    <x v="27"/>
    <s v="scottsdale_hq"/>
    <s v="Regular Database"/>
    <x v="0"/>
    <s v="Novelist Plus"/>
    <x v="38"/>
    <n v="104"/>
    <n v="0"/>
    <n v="0"/>
    <m/>
    <m/>
    <n v="80"/>
    <m/>
    <m/>
    <n v="0"/>
    <n v="104"/>
    <m/>
    <n v="80"/>
    <n v="0"/>
    <n v="0"/>
    <m/>
  </r>
  <r>
    <n v="174482"/>
    <s v="2017-Q4"/>
    <x v="40"/>
    <x v="3"/>
    <s v="2017"/>
    <x v="4"/>
    <x v="13"/>
    <x v="27"/>
    <s v="scottsdale_hq"/>
    <s v="Regular Database"/>
    <x v="0"/>
    <s v="Novelist Plus"/>
    <x v="63"/>
    <n v="123"/>
    <n v="0"/>
    <n v="0"/>
    <m/>
    <m/>
    <n v="150"/>
    <m/>
    <m/>
    <n v="6"/>
    <n v="123"/>
    <m/>
    <n v="156"/>
    <n v="6"/>
    <n v="0"/>
    <m/>
  </r>
  <r>
    <n v="174482"/>
    <s v="2017-Q4"/>
    <x v="39"/>
    <x v="3"/>
    <s v="2017"/>
    <x v="3"/>
    <x v="13"/>
    <x v="27"/>
    <s v="scottsdale_hq"/>
    <s v="Regular Database"/>
    <x v="0"/>
    <s v="Novelist Plus"/>
    <x v="379"/>
    <n v="216"/>
    <n v="0"/>
    <n v="0"/>
    <m/>
    <m/>
    <n v="198"/>
    <m/>
    <m/>
    <n v="5"/>
    <n v="216"/>
    <m/>
    <n v="203"/>
    <n v="5"/>
    <n v="0"/>
    <m/>
  </r>
  <r>
    <n v="174482"/>
    <s v="2017-Q3"/>
    <x v="38"/>
    <x v="3"/>
    <s v="2017"/>
    <x v="2"/>
    <x v="13"/>
    <x v="27"/>
    <s v="scottsdale_hq"/>
    <s v="Regular Database"/>
    <x v="0"/>
    <s v="Novelist Plus"/>
    <x v="380"/>
    <n v="168"/>
    <n v="0"/>
    <n v="0"/>
    <m/>
    <m/>
    <n v="202"/>
    <m/>
    <m/>
    <n v="7"/>
    <n v="168"/>
    <m/>
    <n v="209"/>
    <n v="7"/>
    <n v="0"/>
    <m/>
  </r>
  <r>
    <n v="174482"/>
    <s v="2017-Q3"/>
    <x v="37"/>
    <x v="3"/>
    <s v="2017"/>
    <x v="1"/>
    <x v="13"/>
    <x v="27"/>
    <s v="scottsdale_hq"/>
    <s v="Regular Database"/>
    <x v="0"/>
    <s v="Novelist Plus"/>
    <x v="227"/>
    <n v="171"/>
    <n v="0"/>
    <n v="0"/>
    <m/>
    <m/>
    <n v="190"/>
    <m/>
    <m/>
    <n v="27"/>
    <n v="171"/>
    <m/>
    <n v="217"/>
    <n v="27"/>
    <n v="0"/>
    <m/>
  </r>
  <r>
    <n v="174482"/>
    <s v="2017-Q3"/>
    <x v="36"/>
    <x v="3"/>
    <s v="2017"/>
    <x v="0"/>
    <x v="13"/>
    <x v="27"/>
    <s v="scottsdale_hq"/>
    <s v="Regular Database"/>
    <x v="0"/>
    <s v="Novelist Plus"/>
    <x v="41"/>
    <n v="110"/>
    <n v="0"/>
    <n v="0"/>
    <m/>
    <m/>
    <n v="169"/>
    <m/>
    <m/>
    <n v="9"/>
    <n v="110"/>
    <m/>
    <n v="178"/>
    <n v="9"/>
    <n v="0"/>
    <m/>
  </r>
  <r>
    <n v="174482"/>
    <s v="2017-Q2"/>
    <x v="35"/>
    <x v="2"/>
    <s v="2017"/>
    <x v="11"/>
    <x v="13"/>
    <x v="27"/>
    <s v="scottsdale_hq"/>
    <s v="Regular Database"/>
    <x v="0"/>
    <s v="Novelist Plus"/>
    <x v="33"/>
    <n v="100"/>
    <n v="0"/>
    <n v="0"/>
    <m/>
    <m/>
    <n v="94"/>
    <m/>
    <m/>
    <n v="1"/>
    <n v="100"/>
    <m/>
    <n v="95"/>
    <n v="1"/>
    <n v="0"/>
    <m/>
  </r>
  <r>
    <n v="174482"/>
    <s v="2017-Q2"/>
    <x v="34"/>
    <x v="2"/>
    <s v="2017"/>
    <x v="10"/>
    <x v="13"/>
    <x v="27"/>
    <s v="scottsdale_hq"/>
    <s v="Regular Database"/>
    <x v="0"/>
    <s v="Novelist Plus"/>
    <x v="97"/>
    <n v="146"/>
    <n v="0"/>
    <n v="0"/>
    <m/>
    <m/>
    <n v="208"/>
    <m/>
    <m/>
    <n v="37"/>
    <n v="146"/>
    <m/>
    <n v="245"/>
    <n v="37"/>
    <n v="0"/>
    <m/>
  </r>
  <r>
    <n v="174482"/>
    <s v="2017-Q2"/>
    <x v="33"/>
    <x v="2"/>
    <s v="2017"/>
    <x v="9"/>
    <x v="13"/>
    <x v="27"/>
    <s v="scottsdale_hq"/>
    <s v="Regular Database"/>
    <x v="0"/>
    <s v="Novelist Plus"/>
    <x v="380"/>
    <n v="125"/>
    <n v="0"/>
    <n v="0"/>
    <m/>
    <m/>
    <n v="138"/>
    <m/>
    <m/>
    <n v="13"/>
    <n v="125"/>
    <m/>
    <n v="151"/>
    <n v="13"/>
    <n v="0"/>
    <m/>
  </r>
  <r>
    <n v="174482"/>
    <s v="2017-Q1"/>
    <x v="32"/>
    <x v="2"/>
    <s v="2017"/>
    <x v="8"/>
    <x v="13"/>
    <x v="27"/>
    <s v="scottsdale_hq"/>
    <s v="Regular Database"/>
    <x v="0"/>
    <s v="Novelist Plus"/>
    <x v="183"/>
    <n v="125"/>
    <n v="0"/>
    <n v="0"/>
    <m/>
    <m/>
    <n v="100"/>
    <m/>
    <m/>
    <n v="11"/>
    <n v="125"/>
    <m/>
    <n v="111"/>
    <n v="11"/>
    <n v="0"/>
    <m/>
  </r>
  <r>
    <n v="174482"/>
    <s v="2017-Q1"/>
    <x v="31"/>
    <x v="2"/>
    <s v="2017"/>
    <x v="7"/>
    <x v="13"/>
    <x v="27"/>
    <s v="scottsdale_hq"/>
    <s v="Regular Database"/>
    <x v="0"/>
    <s v="Novelist Plus"/>
    <x v="101"/>
    <n v="107"/>
    <n v="0"/>
    <n v="0"/>
    <m/>
    <m/>
    <n v="92"/>
    <m/>
    <m/>
    <n v="19"/>
    <n v="107"/>
    <m/>
    <n v="111"/>
    <n v="19"/>
    <n v="0"/>
    <m/>
  </r>
  <r>
    <n v="174482"/>
    <s v="2017-Q1"/>
    <x v="30"/>
    <x v="2"/>
    <s v="2017"/>
    <x v="6"/>
    <x v="13"/>
    <x v="27"/>
    <s v="scottsdale_hq"/>
    <s v="Regular Database"/>
    <x v="0"/>
    <s v="Novelist Plus"/>
    <x v="331"/>
    <n v="121"/>
    <n v="0"/>
    <n v="0"/>
    <m/>
    <m/>
    <n v="172"/>
    <m/>
    <m/>
    <n v="3"/>
    <n v="121"/>
    <m/>
    <n v="175"/>
    <n v="3"/>
    <n v="0"/>
    <m/>
  </r>
  <r>
    <n v="174482"/>
    <s v="2016-Q4"/>
    <x v="29"/>
    <x v="2"/>
    <s v="2016"/>
    <x v="5"/>
    <x v="13"/>
    <x v="27"/>
    <s v="scottsdale_hq"/>
    <s v="Regular Database"/>
    <x v="0"/>
    <s v="Novelist Plus"/>
    <x v="265"/>
    <n v="225"/>
    <n v="0"/>
    <n v="0"/>
    <m/>
    <m/>
    <n v="291"/>
    <m/>
    <m/>
    <n v="21"/>
    <n v="225"/>
    <m/>
    <n v="312"/>
    <n v="21"/>
    <n v="0"/>
    <m/>
  </r>
  <r>
    <n v="174482"/>
    <s v="2016-Q4"/>
    <x v="28"/>
    <x v="2"/>
    <s v="2016"/>
    <x v="4"/>
    <x v="13"/>
    <x v="27"/>
    <s v="scottsdale_hq"/>
    <s v="Regular Database"/>
    <x v="0"/>
    <s v="Novelist Plus"/>
    <x v="119"/>
    <n v="94"/>
    <n v="0"/>
    <n v="0"/>
    <m/>
    <m/>
    <n v="89"/>
    <m/>
    <m/>
    <n v="5"/>
    <n v="94"/>
    <m/>
    <n v="94"/>
    <n v="5"/>
    <n v="0"/>
    <m/>
  </r>
  <r>
    <n v="174482"/>
    <s v="2016-Q4"/>
    <x v="27"/>
    <x v="2"/>
    <s v="2016"/>
    <x v="3"/>
    <x v="13"/>
    <x v="27"/>
    <s v="scottsdale_hq"/>
    <s v="Regular Database"/>
    <x v="0"/>
    <s v="Novelist Plus"/>
    <x v="381"/>
    <n v="237"/>
    <n v="0"/>
    <n v="0"/>
    <m/>
    <m/>
    <n v="258"/>
    <m/>
    <m/>
    <n v="50"/>
    <n v="237"/>
    <m/>
    <n v="308"/>
    <n v="50"/>
    <n v="0"/>
    <m/>
  </r>
  <r>
    <n v="174482"/>
    <s v="2016-Q3"/>
    <x v="26"/>
    <x v="2"/>
    <s v="2016"/>
    <x v="2"/>
    <x v="13"/>
    <x v="27"/>
    <s v="scottsdale_hq"/>
    <s v="Regular Database"/>
    <x v="0"/>
    <s v="Novelist Plus"/>
    <x v="131"/>
    <n v="159"/>
    <n v="0"/>
    <n v="0"/>
    <m/>
    <m/>
    <n v="198"/>
    <m/>
    <m/>
    <n v="9"/>
    <n v="159"/>
    <m/>
    <n v="207"/>
    <n v="9"/>
    <n v="0"/>
    <m/>
  </r>
  <r>
    <n v="174482"/>
    <s v="2016-Q3"/>
    <x v="25"/>
    <x v="2"/>
    <s v="2016"/>
    <x v="1"/>
    <x v="13"/>
    <x v="27"/>
    <s v="scottsdale_hq"/>
    <s v="Regular Database"/>
    <x v="0"/>
    <s v="Novelist Plus"/>
    <x v="382"/>
    <n v="143"/>
    <n v="0"/>
    <n v="0"/>
    <m/>
    <m/>
    <n v="185"/>
    <m/>
    <m/>
    <n v="3"/>
    <n v="143"/>
    <m/>
    <n v="188"/>
    <n v="3"/>
    <n v="0"/>
    <m/>
  </r>
  <r>
    <n v="174482"/>
    <s v="2016-Q3"/>
    <x v="24"/>
    <x v="2"/>
    <s v="2016"/>
    <x v="0"/>
    <x v="13"/>
    <x v="27"/>
    <s v="scottsdale_hq"/>
    <s v="Regular Database"/>
    <x v="0"/>
    <s v="Novelist Plus"/>
    <x v="97"/>
    <n v="124"/>
    <n v="0"/>
    <n v="0"/>
    <m/>
    <m/>
    <n v="171"/>
    <m/>
    <m/>
    <n v="2"/>
    <n v="124"/>
    <m/>
    <n v="173"/>
    <n v="2"/>
    <n v="0"/>
    <m/>
  </r>
  <r>
    <n v="174482"/>
    <s v="2016-Q2"/>
    <x v="23"/>
    <x v="1"/>
    <s v="2016"/>
    <x v="11"/>
    <x v="13"/>
    <x v="27"/>
    <s v="scottsdale_hq"/>
    <s v="Regular Database"/>
    <x v="0"/>
    <s v="Novelist Plus"/>
    <x v="86"/>
    <n v="232"/>
    <n v="0"/>
    <n v="0"/>
    <m/>
    <m/>
    <n v="179"/>
    <m/>
    <m/>
    <n v="4"/>
    <n v="232"/>
    <m/>
    <n v="183"/>
    <n v="4"/>
    <n v="0"/>
    <m/>
  </r>
  <r>
    <n v="174482"/>
    <s v="2016-Q2"/>
    <x v="22"/>
    <x v="1"/>
    <s v="2016"/>
    <x v="10"/>
    <x v="13"/>
    <x v="27"/>
    <s v="scottsdale_hq"/>
    <s v="Regular Database"/>
    <x v="0"/>
    <s v="Novelist Plus"/>
    <x v="197"/>
    <n v="229"/>
    <n v="0"/>
    <n v="0"/>
    <m/>
    <m/>
    <n v="120"/>
    <m/>
    <m/>
    <n v="0"/>
    <n v="229"/>
    <m/>
    <n v="120"/>
    <n v="0"/>
    <n v="0"/>
    <m/>
  </r>
  <r>
    <n v="174482"/>
    <s v="2016-Q2"/>
    <x v="21"/>
    <x v="1"/>
    <s v="2016"/>
    <x v="9"/>
    <x v="13"/>
    <x v="27"/>
    <s v="scottsdale_hq"/>
    <s v="Regular Database"/>
    <x v="0"/>
    <s v="Novelist Plus"/>
    <x v="153"/>
    <n v="129"/>
    <n v="0"/>
    <n v="0"/>
    <m/>
    <m/>
    <n v="105"/>
    <m/>
    <m/>
    <n v="4"/>
    <n v="129"/>
    <m/>
    <n v="109"/>
    <n v="4"/>
    <n v="0"/>
    <m/>
  </r>
  <r>
    <n v="174482"/>
    <s v="2016-Q1"/>
    <x v="20"/>
    <x v="1"/>
    <s v="2016"/>
    <x v="8"/>
    <x v="13"/>
    <x v="27"/>
    <s v="scottsdale_hq"/>
    <s v="Regular Database"/>
    <x v="0"/>
    <s v="Novelist Plus"/>
    <x v="136"/>
    <n v="133"/>
    <n v="0"/>
    <n v="0"/>
    <m/>
    <m/>
    <n v="105"/>
    <m/>
    <m/>
    <n v="1"/>
    <n v="133"/>
    <m/>
    <n v="106"/>
    <n v="1"/>
    <n v="0"/>
    <m/>
  </r>
  <r>
    <n v="174482"/>
    <s v="2016-Q1"/>
    <x v="19"/>
    <x v="1"/>
    <s v="2016"/>
    <x v="7"/>
    <x v="13"/>
    <x v="27"/>
    <s v="scottsdale_hq"/>
    <s v="Regular Database"/>
    <x v="0"/>
    <s v="Novelist Plus"/>
    <x v="3"/>
    <n v="71"/>
    <n v="1"/>
    <n v="1"/>
    <m/>
    <m/>
    <n v="84"/>
    <m/>
    <m/>
    <n v="7"/>
    <n v="71"/>
    <m/>
    <n v="92"/>
    <n v="7"/>
    <n v="0"/>
    <m/>
  </r>
  <r>
    <n v="174482"/>
    <s v="2016-Q1"/>
    <x v="18"/>
    <x v="1"/>
    <s v="2016"/>
    <x v="6"/>
    <x v="13"/>
    <x v="27"/>
    <s v="scottsdale_hq"/>
    <s v="Regular Database"/>
    <x v="0"/>
    <s v="Novelist Plus"/>
    <x v="184"/>
    <n v="161"/>
    <n v="0"/>
    <n v="0"/>
    <m/>
    <m/>
    <n v="136"/>
    <m/>
    <m/>
    <n v="13"/>
    <n v="161"/>
    <m/>
    <n v="149"/>
    <n v="13"/>
    <n v="0"/>
    <m/>
  </r>
  <r>
    <n v="140708"/>
    <s v="2017-Q4"/>
    <x v="41"/>
    <x v="3"/>
    <s v="2017"/>
    <x v="5"/>
    <x v="13"/>
    <x v="28"/>
    <s v="tempe_main"/>
    <s v="Regular Database"/>
    <x v="0"/>
    <s v="Novelist Plus"/>
    <x v="42"/>
    <n v="123"/>
    <n v="0"/>
    <m/>
    <m/>
    <m/>
    <n v="63"/>
    <m/>
    <m/>
    <n v="24"/>
    <n v="123"/>
    <m/>
    <n v="87"/>
    <n v="24"/>
    <n v="0"/>
    <m/>
  </r>
  <r>
    <n v="140708"/>
    <s v="2017-Q4"/>
    <x v="40"/>
    <x v="3"/>
    <s v="2017"/>
    <x v="4"/>
    <x v="13"/>
    <x v="28"/>
    <s v="tempe_main"/>
    <s v="Regular Database"/>
    <x v="0"/>
    <s v="Novelist Plus"/>
    <x v="23"/>
    <n v="159"/>
    <n v="0"/>
    <m/>
    <m/>
    <m/>
    <n v="50"/>
    <m/>
    <m/>
    <n v="10"/>
    <n v="159"/>
    <m/>
    <n v="60"/>
    <n v="10"/>
    <n v="0"/>
    <m/>
  </r>
  <r>
    <n v="140708"/>
    <s v="2017-Q4"/>
    <x v="39"/>
    <x v="3"/>
    <s v="2017"/>
    <x v="3"/>
    <x v="13"/>
    <x v="28"/>
    <s v="tempe_main"/>
    <s v="Regular Database"/>
    <x v="0"/>
    <s v="Novelist Plus"/>
    <x v="63"/>
    <n v="450"/>
    <n v="0"/>
    <m/>
    <m/>
    <m/>
    <n v="181"/>
    <m/>
    <m/>
    <n v="6"/>
    <n v="450"/>
    <m/>
    <n v="187"/>
    <n v="6"/>
    <n v="0"/>
    <m/>
  </r>
  <r>
    <n v="140708"/>
    <s v="2017-Q3"/>
    <x v="38"/>
    <x v="3"/>
    <s v="2017"/>
    <x v="2"/>
    <x v="13"/>
    <x v="28"/>
    <s v="tempe_main"/>
    <s v="Regular Database"/>
    <x v="0"/>
    <s v="Novelist Plus"/>
    <x v="51"/>
    <n v="88"/>
    <n v="0"/>
    <m/>
    <m/>
    <m/>
    <n v="87"/>
    <m/>
    <m/>
    <n v="56"/>
    <n v="88"/>
    <m/>
    <n v="143"/>
    <n v="56"/>
    <n v="0"/>
    <m/>
  </r>
  <r>
    <n v="140708"/>
    <s v="2017-Q3"/>
    <x v="37"/>
    <x v="3"/>
    <s v="2017"/>
    <x v="1"/>
    <x v="13"/>
    <x v="28"/>
    <s v="tempe_main"/>
    <s v="Regular Database"/>
    <x v="0"/>
    <s v="Novelist Plus"/>
    <x v="32"/>
    <n v="108"/>
    <n v="0"/>
    <m/>
    <m/>
    <m/>
    <n v="88"/>
    <m/>
    <m/>
    <n v="80"/>
    <n v="108"/>
    <m/>
    <n v="168"/>
    <n v="80"/>
    <n v="0"/>
    <m/>
  </r>
  <r>
    <n v="140708"/>
    <s v="2017-Q3"/>
    <x v="36"/>
    <x v="3"/>
    <s v="2017"/>
    <x v="0"/>
    <x v="13"/>
    <x v="28"/>
    <s v="tempe_main"/>
    <s v="Regular Database"/>
    <x v="0"/>
    <s v="Novelist Plus"/>
    <x v="154"/>
    <n v="115"/>
    <n v="0"/>
    <m/>
    <m/>
    <m/>
    <n v="145"/>
    <m/>
    <m/>
    <n v="99"/>
    <n v="115"/>
    <m/>
    <n v="244"/>
    <n v="99"/>
    <n v="0"/>
    <m/>
  </r>
  <r>
    <n v="140708"/>
    <s v="2017-Q2"/>
    <x v="35"/>
    <x v="2"/>
    <s v="2017"/>
    <x v="11"/>
    <x v="13"/>
    <x v="28"/>
    <s v="tempe_main"/>
    <s v="Regular Database"/>
    <x v="0"/>
    <s v="Novelist Plus"/>
    <x v="59"/>
    <n v="54"/>
    <n v="0"/>
    <m/>
    <m/>
    <m/>
    <n v="30"/>
    <m/>
    <m/>
    <n v="10"/>
    <n v="54"/>
    <m/>
    <n v="40"/>
    <n v="10"/>
    <n v="0"/>
    <m/>
  </r>
  <r>
    <n v="140708"/>
    <s v="2017-Q2"/>
    <x v="34"/>
    <x v="2"/>
    <s v="2017"/>
    <x v="10"/>
    <x v="13"/>
    <x v="28"/>
    <s v="tempe_main"/>
    <s v="Regular Database"/>
    <x v="0"/>
    <s v="Novelist Plus"/>
    <x v="122"/>
    <n v="15"/>
    <n v="0"/>
    <m/>
    <m/>
    <m/>
    <n v="15"/>
    <m/>
    <m/>
    <n v="0"/>
    <n v="15"/>
    <m/>
    <n v="15"/>
    <n v="0"/>
    <n v="0"/>
    <m/>
  </r>
  <r>
    <n v="140708"/>
    <s v="2017-Q2"/>
    <x v="33"/>
    <x v="2"/>
    <s v="2017"/>
    <x v="9"/>
    <x v="13"/>
    <x v="28"/>
    <s v="tempe_main"/>
    <s v="Regular Database"/>
    <x v="0"/>
    <s v="Novelist Plus"/>
    <x v="121"/>
    <n v="12"/>
    <n v="0"/>
    <m/>
    <m/>
    <m/>
    <n v="19"/>
    <m/>
    <m/>
    <n v="0"/>
    <n v="12"/>
    <m/>
    <n v="19"/>
    <n v="0"/>
    <n v="0"/>
    <m/>
  </r>
  <r>
    <n v="140708"/>
    <s v="2017-Q1"/>
    <x v="32"/>
    <x v="2"/>
    <s v="2017"/>
    <x v="8"/>
    <x v="13"/>
    <x v="28"/>
    <s v="tempe_main"/>
    <s v="Regular Database"/>
    <x v="0"/>
    <s v="Novelist Plus"/>
    <x v="127"/>
    <n v="37"/>
    <n v="0"/>
    <m/>
    <m/>
    <m/>
    <n v="108"/>
    <m/>
    <m/>
    <n v="2"/>
    <n v="37"/>
    <m/>
    <n v="110"/>
    <n v="2"/>
    <n v="0"/>
    <m/>
  </r>
  <r>
    <n v="140708"/>
    <s v="2017-Q1"/>
    <x v="31"/>
    <x v="2"/>
    <s v="2017"/>
    <x v="7"/>
    <x v="13"/>
    <x v="28"/>
    <s v="tempe_main"/>
    <s v="Regular Database"/>
    <x v="0"/>
    <s v="Novelist Plus"/>
    <x v="130"/>
    <n v="23"/>
    <n v="0"/>
    <m/>
    <m/>
    <m/>
    <n v="5"/>
    <m/>
    <m/>
    <n v="156"/>
    <n v="23"/>
    <m/>
    <n v="161"/>
    <n v="156"/>
    <n v="0"/>
    <m/>
  </r>
  <r>
    <n v="140708"/>
    <s v="2017-Q1"/>
    <x v="30"/>
    <x v="2"/>
    <s v="2017"/>
    <x v="6"/>
    <x v="13"/>
    <x v="28"/>
    <s v="tempe_main"/>
    <s v="Regular Database"/>
    <x v="0"/>
    <s v="Novelist Plus"/>
    <x v="89"/>
    <n v="98"/>
    <n v="0"/>
    <m/>
    <m/>
    <m/>
    <n v="39"/>
    <m/>
    <m/>
    <n v="278"/>
    <n v="98"/>
    <m/>
    <n v="317"/>
    <n v="278"/>
    <n v="0"/>
    <m/>
  </r>
  <r>
    <n v="140708"/>
    <s v="2016-Q4"/>
    <x v="29"/>
    <x v="2"/>
    <s v="2016"/>
    <x v="5"/>
    <x v="13"/>
    <x v="28"/>
    <s v="tempe_main"/>
    <s v="Regular Database"/>
    <x v="0"/>
    <s v="Novelist Plus"/>
    <x v="128"/>
    <n v="87"/>
    <n v="0"/>
    <m/>
    <m/>
    <m/>
    <n v="159"/>
    <m/>
    <m/>
    <n v="2"/>
    <n v="87"/>
    <m/>
    <n v="161"/>
    <n v="2"/>
    <n v="0"/>
    <m/>
  </r>
  <r>
    <n v="140708"/>
    <s v="2016-Q4"/>
    <x v="28"/>
    <x v="2"/>
    <s v="2016"/>
    <x v="4"/>
    <x v="13"/>
    <x v="28"/>
    <s v="tempe_main"/>
    <s v="Regular Database"/>
    <x v="0"/>
    <s v="Novelist Plus"/>
    <x v="137"/>
    <n v="31"/>
    <n v="0"/>
    <m/>
    <m/>
    <m/>
    <n v="16"/>
    <m/>
    <m/>
    <n v="2"/>
    <n v="31"/>
    <m/>
    <n v="18"/>
    <n v="2"/>
    <n v="0"/>
    <m/>
  </r>
  <r>
    <n v="140708"/>
    <s v="2016-Q4"/>
    <x v="27"/>
    <x v="2"/>
    <s v="2016"/>
    <x v="3"/>
    <x v="13"/>
    <x v="28"/>
    <s v="tempe_main"/>
    <s v="Regular Database"/>
    <x v="0"/>
    <s v="Novelist Plus"/>
    <x v="42"/>
    <n v="60"/>
    <n v="0"/>
    <m/>
    <m/>
    <m/>
    <n v="247"/>
    <m/>
    <m/>
    <n v="69"/>
    <n v="60"/>
    <m/>
    <n v="316"/>
    <n v="69"/>
    <n v="0"/>
    <m/>
  </r>
  <r>
    <n v="140708"/>
    <s v="2016-Q3"/>
    <x v="26"/>
    <x v="2"/>
    <s v="2016"/>
    <x v="2"/>
    <x v="13"/>
    <x v="28"/>
    <s v="tempe_main"/>
    <s v="Regular Database"/>
    <x v="0"/>
    <s v="Novelist Plus"/>
    <x v="81"/>
    <n v="62"/>
    <n v="0"/>
    <m/>
    <m/>
    <m/>
    <n v="91"/>
    <m/>
    <m/>
    <n v="147"/>
    <n v="62"/>
    <m/>
    <n v="238"/>
    <n v="147"/>
    <n v="0"/>
    <m/>
  </r>
  <r>
    <n v="140708"/>
    <s v="2016-Q3"/>
    <x v="25"/>
    <x v="2"/>
    <s v="2016"/>
    <x v="1"/>
    <x v="13"/>
    <x v="28"/>
    <s v="tempe_main"/>
    <s v="Regular Database"/>
    <x v="0"/>
    <s v="Novelist Plus"/>
    <x v="125"/>
    <n v="58"/>
    <n v="0"/>
    <m/>
    <m/>
    <m/>
    <n v="60"/>
    <m/>
    <m/>
    <n v="60"/>
    <n v="58"/>
    <m/>
    <n v="120"/>
    <n v="60"/>
    <n v="0"/>
    <m/>
  </r>
  <r>
    <n v="140708"/>
    <s v="2016-Q3"/>
    <x v="24"/>
    <x v="2"/>
    <s v="2016"/>
    <x v="0"/>
    <x v="13"/>
    <x v="28"/>
    <s v="tempe_main"/>
    <s v="Regular Database"/>
    <x v="0"/>
    <s v="Novelist Plus"/>
    <x v="127"/>
    <n v="41"/>
    <n v="0"/>
    <m/>
    <m/>
    <m/>
    <n v="16"/>
    <m/>
    <m/>
    <n v="124"/>
    <n v="41"/>
    <m/>
    <n v="140"/>
    <n v="124"/>
    <n v="0"/>
    <m/>
  </r>
  <r>
    <n v="140708"/>
    <s v="2016-Q2"/>
    <x v="23"/>
    <x v="1"/>
    <s v="2016"/>
    <x v="11"/>
    <x v="13"/>
    <x v="28"/>
    <s v="tempe_main"/>
    <s v="Regular Database"/>
    <x v="0"/>
    <s v="Novelist Plus"/>
    <x v="128"/>
    <n v="58"/>
    <n v="0"/>
    <m/>
    <m/>
    <m/>
    <n v="91"/>
    <m/>
    <m/>
    <n v="105"/>
    <n v="58"/>
    <m/>
    <n v="196"/>
    <n v="105"/>
    <n v="0"/>
    <m/>
  </r>
  <r>
    <n v="140708"/>
    <s v="2016-Q2"/>
    <x v="22"/>
    <x v="1"/>
    <s v="2016"/>
    <x v="10"/>
    <x v="13"/>
    <x v="28"/>
    <s v="tempe_main"/>
    <s v="Regular Database"/>
    <x v="0"/>
    <s v="Novelist Plus"/>
    <x v="142"/>
    <n v="38"/>
    <n v="0"/>
    <m/>
    <m/>
    <m/>
    <n v="39"/>
    <m/>
    <m/>
    <n v="66"/>
    <n v="38"/>
    <m/>
    <n v="105"/>
    <n v="66"/>
    <n v="0"/>
    <m/>
  </r>
  <r>
    <n v="140708"/>
    <s v="2016-Q2"/>
    <x v="21"/>
    <x v="1"/>
    <s v="2016"/>
    <x v="9"/>
    <x v="13"/>
    <x v="28"/>
    <s v="tempe_main"/>
    <s v="Regular Database"/>
    <x v="0"/>
    <s v="Novelist Plus"/>
    <x v="152"/>
    <n v="33"/>
    <n v="0"/>
    <m/>
    <m/>
    <m/>
    <n v="31"/>
    <m/>
    <m/>
    <n v="234"/>
    <n v="33"/>
    <m/>
    <n v="265"/>
    <n v="234"/>
    <n v="0"/>
    <m/>
  </r>
  <r>
    <n v="140708"/>
    <s v="2016-Q1"/>
    <x v="20"/>
    <x v="1"/>
    <s v="2016"/>
    <x v="8"/>
    <x v="13"/>
    <x v="28"/>
    <s v="tempe_main"/>
    <s v="Regular Database"/>
    <x v="0"/>
    <s v="Novelist Plus"/>
    <x v="123"/>
    <n v="67"/>
    <n v="0"/>
    <m/>
    <m/>
    <m/>
    <n v="87"/>
    <m/>
    <m/>
    <n v="581"/>
    <n v="67"/>
    <m/>
    <n v="668"/>
    <n v="581"/>
    <n v="0"/>
    <m/>
  </r>
  <r>
    <n v="140708"/>
    <s v="2016-Q1"/>
    <x v="19"/>
    <x v="1"/>
    <s v="2016"/>
    <x v="7"/>
    <x v="13"/>
    <x v="28"/>
    <s v="tempe_main"/>
    <s v="Regular Database"/>
    <x v="0"/>
    <s v="Novelist Plus"/>
    <x v="162"/>
    <n v="17"/>
    <n v="0"/>
    <m/>
    <m/>
    <m/>
    <n v="12"/>
    <m/>
    <m/>
    <n v="57"/>
    <n v="17"/>
    <m/>
    <n v="69"/>
    <n v="57"/>
    <n v="0"/>
    <m/>
  </r>
  <r>
    <n v="140708"/>
    <s v="2016-Q1"/>
    <x v="18"/>
    <x v="1"/>
    <s v="2016"/>
    <x v="6"/>
    <x v="13"/>
    <x v="28"/>
    <s v="tempe_main"/>
    <s v="Regular Database"/>
    <x v="0"/>
    <s v="Novelist Plus"/>
    <x v="82"/>
    <n v="64"/>
    <n v="0"/>
    <m/>
    <m/>
    <m/>
    <n v="37"/>
    <m/>
    <m/>
    <n v="162"/>
    <n v="64"/>
    <m/>
    <n v="199"/>
    <n v="162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14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 chartFormat="1" colHeaderCaption="Month">
  <location ref="A5:F19" firstHeaderRow="1" firstDataRow="2" firstDataCol="1" rowPageCount="3" colPageCount="1"/>
  <pivotFields count="28"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axis="axisRow" compact="0" outline="0" showAll="0" defaultSubtotal="0">
      <items count="23">
        <item m="1" x="19"/>
        <item m="1" x="14"/>
        <item x="0"/>
        <item x="1"/>
        <item x="2"/>
        <item x="3"/>
        <item x="4"/>
        <item x="5"/>
        <item x="6"/>
        <item m="1" x="13"/>
        <item m="1" x="21"/>
        <item x="7"/>
        <item x="8"/>
        <item x="9"/>
        <item x="10"/>
        <item m="1" x="12"/>
        <item m="1" x="22"/>
        <item m="1" x="15"/>
        <item m="1" x="17"/>
        <item m="1" x="16"/>
        <item m="1" x="18"/>
        <item m="1" x="20"/>
        <item x="11"/>
      </items>
    </pivotField>
    <pivotField axis="axisPage" compact="0" outline="0" showAll="0" defaultSubtotal="0">
      <items count="16">
        <item x="0"/>
        <item x="2"/>
        <item x="4"/>
        <item x="5"/>
        <item x="11"/>
        <item x="6"/>
        <item x="14"/>
        <item x="13"/>
        <item x="7"/>
        <item x="8"/>
        <item x="9"/>
        <item x="3"/>
        <item x="1"/>
        <item x="10"/>
        <item x="12"/>
        <item m="1" x="15"/>
      </items>
    </pivotField>
    <pivotField axis="axisPage" compact="0" outline="0" showAll="0" defaultSubtotal="0">
      <items count="48">
        <item m="1" x="45"/>
        <item x="29"/>
        <item x="30"/>
        <item x="1"/>
        <item x="19"/>
        <item x="20"/>
        <item x="21"/>
        <item x="2"/>
        <item x="31"/>
        <item x="3"/>
        <item m="1" x="47"/>
        <item x="4"/>
        <item x="5"/>
        <item x="6"/>
        <item x="7"/>
        <item x="22"/>
        <item x="8"/>
        <item x="9"/>
        <item x="23"/>
        <item x="24"/>
        <item x="10"/>
        <item x="33"/>
        <item x="11"/>
        <item x="25"/>
        <item x="26"/>
        <item x="12"/>
        <item x="13"/>
        <item x="14"/>
        <item x="15"/>
        <item x="16"/>
        <item x="27"/>
        <item x="28"/>
        <item x="17"/>
        <item x="18"/>
        <item x="0"/>
        <item x="32"/>
        <item x="34"/>
        <item x="35"/>
        <item x="36"/>
        <item x="37"/>
        <item m="1" x="46"/>
        <item x="39"/>
        <item x="40"/>
        <item x="38"/>
        <item x="43"/>
        <item x="42"/>
        <item x="41"/>
        <item x="44"/>
      </items>
    </pivotField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17">
        <item h="1" x="11"/>
        <item x="1"/>
        <item x="2"/>
        <item x="7"/>
        <item x="0"/>
        <item x="13"/>
        <item h="1" x="3"/>
        <item h="1" x="5"/>
        <item h="1" x="4"/>
        <item h="1" x="10"/>
        <item h="1" x="8"/>
        <item h="1" x="9"/>
        <item h="1" x="6"/>
        <item h="1" x="12"/>
        <item x="15"/>
        <item x="14"/>
        <item h="1" m="1" x="1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1">
    <field x="5"/>
  </rowFields>
  <rowItems count="13">
    <i>
      <x v="2"/>
    </i>
    <i>
      <x v="3"/>
    </i>
    <i>
      <x v="4"/>
    </i>
    <i>
      <x v="5"/>
    </i>
    <i>
      <x v="6"/>
    </i>
    <i>
      <x v="7"/>
    </i>
    <i>
      <x v="8"/>
    </i>
    <i>
      <x v="11"/>
    </i>
    <i>
      <x v="12"/>
    </i>
    <i>
      <x v="13"/>
    </i>
    <i>
      <x v="14"/>
    </i>
    <i>
      <x v="2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pageFields count="3">
    <pageField fld="7" hier="-1"/>
    <pageField fld="6" item="7" hier="-1"/>
    <pageField fld="10" hier="-1"/>
  </pageFields>
  <dataFields count="1">
    <dataField name="Sum of Abstract" fld="18" baseField="5" baseItem="6"/>
  </dataFields>
  <formats count="2">
    <format dxfId="674">
      <pivotArea type="all" dataOnly="0" outline="0" fieldPosition="0"/>
    </format>
    <format dxfId="673">
      <pivotArea dataOnly="0" labelOnly="1" outline="0" fieldPosition="0">
        <references count="1">
          <reference field="3" count="0"/>
        </references>
      </pivotArea>
    </format>
  </formats>
  <chartFormats count="4"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4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AR17" firstHeaderRow="1" firstDataRow="2" firstDataCol="1" rowPageCount="2" colPageCount="1"/>
  <pivotFields count="28">
    <pivotField showAll="0"/>
    <pivotField showAll="0"/>
    <pivotField axis="axisCol" numFmtId="165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showAll="0"/>
    <pivotField showAll="0"/>
    <pivotField showAll="0"/>
    <pivotField axis="axisPage" showAll="0">
      <items count="17">
        <item x="0"/>
        <item x="2"/>
        <item x="4"/>
        <item x="5"/>
        <item x="11"/>
        <item x="6"/>
        <item x="14"/>
        <item x="13"/>
        <item x="7"/>
        <item x="8"/>
        <item x="9"/>
        <item x="3"/>
        <item x="1"/>
        <item x="10"/>
        <item x="12"/>
        <item m="1" x="15"/>
        <item t="default"/>
      </items>
    </pivotField>
    <pivotField axis="axisRow" showAll="0">
      <items count="49">
        <item m="1" x="45"/>
        <item x="0"/>
        <item x="29"/>
        <item x="30"/>
        <item x="1"/>
        <item x="19"/>
        <item x="43"/>
        <item x="20"/>
        <item x="42"/>
        <item x="21"/>
        <item x="39"/>
        <item x="41"/>
        <item x="2"/>
        <item x="31"/>
        <item x="3"/>
        <item x="32"/>
        <item m="1" x="47"/>
        <item x="4"/>
        <item x="5"/>
        <item x="6"/>
        <item x="7"/>
        <item x="22"/>
        <item x="35"/>
        <item x="8"/>
        <item x="40"/>
        <item x="36"/>
        <item x="9"/>
        <item x="23"/>
        <item x="24"/>
        <item x="10"/>
        <item x="33"/>
        <item x="11"/>
        <item x="34"/>
        <item x="38"/>
        <item x="25"/>
        <item x="26"/>
        <item x="12"/>
        <item x="13"/>
        <item x="14"/>
        <item x="15"/>
        <item x="16"/>
        <item x="27"/>
        <item x="37"/>
        <item x="28"/>
        <item x="17"/>
        <item x="18"/>
        <item m="1" x="46"/>
        <item x="44"/>
        <item t="default"/>
      </items>
    </pivotField>
    <pivotField showAll="0"/>
    <pivotField showAll="0"/>
    <pivotField axis="axisPage" multipleItemSelectionAllowed="1" showAll="0">
      <items count="18">
        <item h="1" x="11"/>
        <item x="1"/>
        <item x="2"/>
        <item m="1" x="16"/>
        <item x="7"/>
        <item x="0"/>
        <item x="13"/>
        <item h="1" x="3"/>
        <item h="1" x="5"/>
        <item h="1" x="4"/>
        <item h="1" x="10"/>
        <item h="1" x="8"/>
        <item h="1" x="9"/>
        <item h="1" x="6"/>
        <item h="1" x="12"/>
        <item x="15"/>
        <item h="1" x="14"/>
        <item t="default"/>
      </items>
    </pivotField>
    <pivotField showAll="0"/>
    <pivotField dataField="1" showAll="0">
      <items count="384">
        <item x="2"/>
        <item x="5"/>
        <item x="6"/>
        <item x="12"/>
        <item x="27"/>
        <item x="0"/>
        <item x="45"/>
        <item x="13"/>
        <item x="92"/>
        <item x="87"/>
        <item x="162"/>
        <item x="22"/>
        <item x="121"/>
        <item x="108"/>
        <item x="130"/>
        <item x="106"/>
        <item x="122"/>
        <item x="49"/>
        <item x="137"/>
        <item x="94"/>
        <item x="31"/>
        <item x="61"/>
        <item x="66"/>
        <item x="142"/>
        <item x="127"/>
        <item x="168"/>
        <item x="125"/>
        <item x="81"/>
        <item x="152"/>
        <item x="133"/>
        <item x="62"/>
        <item x="23"/>
        <item x="135"/>
        <item x="10"/>
        <item x="46"/>
        <item x="82"/>
        <item x="59"/>
        <item x="15"/>
        <item x="75"/>
        <item x="89"/>
        <item x="123"/>
        <item x="77"/>
        <item x="128"/>
        <item x="226"/>
        <item x="42"/>
        <item x="70"/>
        <item x="275"/>
        <item x="18"/>
        <item x="35"/>
        <item x="44"/>
        <item x="115"/>
        <item x="67"/>
        <item x="26"/>
        <item x="41"/>
        <item x="50"/>
        <item x="53"/>
        <item x="32"/>
        <item x="51"/>
        <item x="139"/>
        <item x="25"/>
        <item x="154"/>
        <item x="11"/>
        <item x="38"/>
        <item x="63"/>
        <item x="3"/>
        <item x="4"/>
        <item x="78"/>
        <item x="234"/>
        <item x="180"/>
        <item x="33"/>
        <item x="101"/>
        <item x="28"/>
        <item x="85"/>
        <item x="138"/>
        <item x="143"/>
        <item x="98"/>
        <item x="118"/>
        <item x="7"/>
        <item x="72"/>
        <item x="57"/>
        <item x="153"/>
        <item x="243"/>
        <item x="20"/>
        <item x="145"/>
        <item x="119"/>
        <item x="136"/>
        <item x="308"/>
        <item x="227"/>
        <item x="258"/>
        <item x="68"/>
        <item x="184"/>
        <item x="144"/>
        <item x="170"/>
        <item x="91"/>
        <item x="380"/>
        <item x="39"/>
        <item x="120"/>
        <item x="112"/>
        <item x="331"/>
        <item x="169"/>
        <item x="217"/>
        <item x="191"/>
        <item x="379"/>
        <item x="97"/>
        <item x="200"/>
        <item x="197"/>
        <item x="1"/>
        <item x="183"/>
        <item x="281"/>
        <item x="254"/>
        <item x="159"/>
        <item x="55"/>
        <item x="265"/>
        <item x="17"/>
        <item x="214"/>
        <item x="221"/>
        <item x="250"/>
        <item x="228"/>
        <item x="198"/>
        <item x="124"/>
        <item x="332"/>
        <item x="204"/>
        <item x="129"/>
        <item x="382"/>
        <item x="37"/>
        <item x="103"/>
        <item x="140"/>
        <item x="131"/>
        <item x="361"/>
        <item x="356"/>
        <item x="333"/>
        <item x="147"/>
        <item x="71"/>
        <item x="167"/>
        <item x="90"/>
        <item x="280"/>
        <item x="259"/>
        <item x="297"/>
        <item x="307"/>
        <item x="126"/>
        <item x="317"/>
        <item x="318"/>
        <item x="79"/>
        <item x="109"/>
        <item x="349"/>
        <item x="86"/>
        <item x="358"/>
        <item x="84"/>
        <item x="309"/>
        <item x="287"/>
        <item x="264"/>
        <item x="329"/>
        <item x="233"/>
        <item x="324"/>
        <item x="352"/>
        <item x="99"/>
        <item x="346"/>
        <item x="302"/>
        <item x="209"/>
        <item x="73"/>
        <item x="357"/>
        <item x="339"/>
        <item x="190"/>
        <item x="141"/>
        <item x="348"/>
        <item x="110"/>
        <item x="342"/>
        <item x="296"/>
        <item x="175"/>
        <item x="88"/>
        <item x="286"/>
        <item x="161"/>
        <item x="327"/>
        <item x="178"/>
        <item x="338"/>
        <item x="340"/>
        <item x="270"/>
        <item x="113"/>
        <item x="100"/>
        <item x="362"/>
        <item x="220"/>
        <item x="60"/>
        <item x="166"/>
        <item x="196"/>
        <item x="341"/>
        <item x="74"/>
        <item x="381"/>
        <item x="353"/>
        <item x="47"/>
        <item x="43"/>
        <item x="366"/>
        <item x="343"/>
        <item x="350"/>
        <item x="360"/>
        <item x="359"/>
        <item x="64"/>
        <item x="363"/>
        <item x="40"/>
        <item x="21"/>
        <item x="132"/>
        <item x="58"/>
        <item x="355"/>
        <item x="19"/>
        <item x="347"/>
        <item x="345"/>
        <item x="330"/>
        <item x="344"/>
        <item x="36"/>
        <item x="134"/>
        <item x="56"/>
        <item x="335"/>
        <item x="328"/>
        <item x="365"/>
        <item x="336"/>
        <item x="117"/>
        <item x="377"/>
        <item x="8"/>
        <item x="325"/>
        <item x="16"/>
        <item x="151"/>
        <item x="29"/>
        <item x="354"/>
        <item x="368"/>
        <item x="24"/>
        <item x="367"/>
        <item x="76"/>
        <item x="376"/>
        <item x="102"/>
        <item x="364"/>
        <item x="334"/>
        <item x="54"/>
        <item x="14"/>
        <item x="326"/>
        <item x="371"/>
        <item x="323"/>
        <item x="9"/>
        <item x="369"/>
        <item x="375"/>
        <item x="374"/>
        <item x="337"/>
        <item x="372"/>
        <item x="378"/>
        <item x="370"/>
        <item x="156"/>
        <item x="351"/>
        <item x="373"/>
        <item x="52"/>
        <item x="48"/>
        <item x="34"/>
        <item x="80"/>
        <item x="83"/>
        <item x="69"/>
        <item x="65"/>
        <item x="30"/>
        <item x="322"/>
        <item x="313"/>
        <item x="158"/>
        <item x="149"/>
        <item x="306"/>
        <item x="188"/>
        <item x="174"/>
        <item x="247"/>
        <item x="242"/>
        <item x="269"/>
        <item x="285"/>
        <item x="195"/>
        <item x="274"/>
        <item x="295"/>
        <item x="252"/>
        <item x="208"/>
        <item x="279"/>
        <item x="257"/>
        <item x="219"/>
        <item x="263"/>
        <item x="95"/>
        <item x="301"/>
        <item x="238"/>
        <item x="291"/>
        <item x="203"/>
        <item x="232"/>
        <item x="181"/>
        <item x="225"/>
        <item x="164"/>
        <item x="213"/>
        <item x="146"/>
        <item x="116"/>
        <item x="177"/>
        <item x="150"/>
        <item x="160"/>
        <item x="176"/>
        <item x="182"/>
        <item x="165"/>
        <item x="96"/>
        <item x="293"/>
        <item x="310"/>
        <item x="283"/>
        <item x="303"/>
        <item x="289"/>
        <item x="314"/>
        <item x="105"/>
        <item x="319"/>
        <item x="298"/>
        <item x="111"/>
        <item x="155"/>
        <item x="277"/>
        <item x="272"/>
        <item x="267"/>
        <item x="215"/>
        <item x="261"/>
        <item x="157"/>
        <item x="248"/>
        <item x="211"/>
        <item x="239"/>
        <item x="245"/>
        <item x="255"/>
        <item x="107"/>
        <item x="236"/>
        <item x="229"/>
        <item x="199"/>
        <item x="193"/>
        <item x="185"/>
        <item x="223"/>
        <item x="206"/>
        <item x="171"/>
        <item x="284"/>
        <item x="173"/>
        <item x="218"/>
        <item x="294"/>
        <item x="187"/>
        <item x="305"/>
        <item x="212"/>
        <item x="251"/>
        <item x="246"/>
        <item x="194"/>
        <item x="202"/>
        <item x="290"/>
        <item x="148"/>
        <item x="300"/>
        <item x="256"/>
        <item x="241"/>
        <item x="114"/>
        <item x="207"/>
        <item x="278"/>
        <item x="268"/>
        <item x="312"/>
        <item x="273"/>
        <item x="262"/>
        <item x="231"/>
        <item x="237"/>
        <item x="316"/>
        <item x="321"/>
        <item x="224"/>
        <item x="163"/>
        <item x="179"/>
        <item x="93"/>
        <item x="104"/>
        <item x="172"/>
        <item x="216"/>
        <item x="230"/>
        <item x="210"/>
        <item x="222"/>
        <item x="186"/>
        <item x="205"/>
        <item x="201"/>
        <item x="192"/>
        <item x="235"/>
        <item x="304"/>
        <item x="240"/>
        <item x="282"/>
        <item x="292"/>
        <item x="244"/>
        <item x="249"/>
        <item x="276"/>
        <item x="299"/>
        <item x="253"/>
        <item x="271"/>
        <item x="288"/>
        <item x="266"/>
        <item x="311"/>
        <item x="260"/>
        <item x="315"/>
        <item x="320"/>
        <item x="18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7"/>
  </rowFields>
  <rowItems count="12">
    <i>
      <x v="5"/>
    </i>
    <i>
      <x v="7"/>
    </i>
    <i>
      <x v="9"/>
    </i>
    <i>
      <x v="15"/>
    </i>
    <i>
      <x v="21"/>
    </i>
    <i>
      <x v="27"/>
    </i>
    <i>
      <x v="28"/>
    </i>
    <i>
      <x v="34"/>
    </i>
    <i>
      <x v="35"/>
    </i>
    <i>
      <x v="41"/>
    </i>
    <i>
      <x v="43"/>
    </i>
    <i t="grand">
      <x/>
    </i>
  </rowItems>
  <colFields count="1">
    <field x="2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6" item="7" hier="-1"/>
    <pageField fld="10" hier="-1"/>
  </pageFields>
  <dataFields count="1">
    <dataField name="Sum of Sessions" fld="12" baseField="7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novplus_data" displayName="novplus_data" ref="A3:AB1264" totalsRowShown="0">
  <autoFilter ref="A3:AB1264"/>
  <sortState ref="A126:AA1082">
    <sortCondition ref="C3:C1082"/>
  </sortState>
  <tableColumns count="28">
    <tableColumn id="20" name="Cardholders">
      <calculatedColumnFormula>VLOOKUP(novplus_data[[#This Row],[Locationid]], [1]LibPAS_data!$A$2:$D$264, 4, FALSE)</calculatedColumnFormula>
    </tableColumn>
    <tableColumn id="21" name="Qtr" dataDxfId="6">
      <calculatedColumnFormula>TEXT(C4,"yyyy")&amp;"-"&amp;"Q"&amp;LOOKUP(MONTH(C4),{1,4,7,10},{1,2,3,4})</calculatedColumnFormula>
    </tableColumn>
    <tableColumn id="22" name="Date" dataDxfId="5"/>
    <tableColumn id="19" name="Fiscal_Year" dataDxfId="4">
      <calculatedColumnFormula>YEAR(DATE(YEAR(novplus_data[[#This Row],[Date]]), MONTH(novplus_data[[#This Row],[Date]])+6,1))</calculatedColumnFormula>
    </tableColumn>
    <tableColumn id="1" name="Year">
      <calculatedColumnFormula>TEXT(novplus_data[[#This Row],[Date]], "YYYY")</calculatedColumnFormula>
    </tableColumn>
    <tableColumn id="2" name="Month" dataDxfId="3"/>
    <tableColumn id="3" name="County">
      <calculatedColumnFormula>VLOOKUP(I4,[1]LibPAS_data!$A$2:$C$601,3,FALSE)</calculatedColumnFormula>
    </tableColumn>
    <tableColumn id="4" name="Location">
      <calculatedColumnFormula>VLOOKUP(I4,[1]LibPAS_data!$A$2:$C$601,2,FALSE)</calculatedColumnFormula>
    </tableColumn>
    <tableColumn id="5" name="Locationid" dataDxfId="2"/>
    <tableColumn id="6" name="Group ID"/>
    <tableColumn id="7" name="Profile ID"/>
    <tableColumn id="8" name="Product"/>
    <tableColumn id="9" name="Sessions"/>
    <tableColumn id="10" name="Searches"/>
    <tableColumn id="11" name="Total Full Text"/>
    <tableColumn id="12" name="PDF Full Text"/>
    <tableColumn id="13" name="HTML Full Text"/>
    <tableColumn id="14" name="Image/Video"/>
    <tableColumn id="15" name="Abstract"/>
    <tableColumn id="16" name="Smart Link To"/>
    <tableColumn id="17" name="Smart Link From"/>
    <tableColumn id="18" name="Custom Link"/>
    <tableColumn id="23" name="Regular Searches"/>
    <tableColumn id="25" name="Database Code"/>
    <tableColumn id="26" name="Total Requests"/>
    <tableColumn id="27" name="Total Linkout Requests"/>
    <tableColumn id="28" name="Turnaways"/>
    <tableColumn id="24" name="Federated and Automated Search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E12" sqref="E12"/>
    </sheetView>
  </sheetViews>
  <sheetFormatPr defaultRowHeight="14.4" x14ac:dyDescent="0.3"/>
  <cols>
    <col min="1" max="1" width="15.88671875" customWidth="1"/>
    <col min="2" max="2" width="17.21875" customWidth="1"/>
    <col min="3" max="5" width="17.21875" bestFit="1" customWidth="1"/>
    <col min="6" max="6" width="12.109375" customWidth="1"/>
    <col min="7" max="7" width="12.109375" bestFit="1" customWidth="1"/>
    <col min="8" max="9" width="21.33203125" customWidth="1"/>
    <col min="10" max="10" width="25.44140625" customWidth="1"/>
    <col min="11" max="11" width="26.109375" customWidth="1"/>
    <col min="12" max="16" width="8.88671875" customWidth="1"/>
    <col min="17" max="18" width="12.109375" customWidth="1"/>
    <col min="19" max="19" width="12.6640625" customWidth="1"/>
  </cols>
  <sheetData>
    <row r="1" spans="1:8" ht="25.8" x14ac:dyDescent="0.3">
      <c r="A1" s="5" t="s">
        <v>26</v>
      </c>
      <c r="B1" s="6" t="s">
        <v>99</v>
      </c>
      <c r="C1" s="19"/>
      <c r="D1" s="19"/>
      <c r="E1" s="19"/>
      <c r="F1" s="19"/>
      <c r="G1" s="19"/>
      <c r="H1" s="19"/>
    </row>
    <row r="2" spans="1:8" ht="25.8" x14ac:dyDescent="0.5">
      <c r="A2" s="5" t="s">
        <v>24</v>
      </c>
      <c r="B2" s="6" t="s">
        <v>102</v>
      </c>
      <c r="C2" s="7"/>
      <c r="D2" s="7"/>
      <c r="E2" s="7"/>
      <c r="F2" s="7"/>
      <c r="G2" s="7"/>
      <c r="H2" s="7"/>
    </row>
    <row r="3" spans="1:8" ht="25.8" x14ac:dyDescent="0.5">
      <c r="A3" s="5" t="s">
        <v>1</v>
      </c>
      <c r="B3" s="6" t="s">
        <v>115</v>
      </c>
      <c r="C3" s="7"/>
      <c r="D3" s="7"/>
      <c r="E3" s="7"/>
      <c r="F3" s="7"/>
      <c r="G3" s="7"/>
      <c r="H3" s="7"/>
    </row>
    <row r="5" spans="1:8" ht="16.2" customHeight="1" x14ac:dyDescent="0.25">
      <c r="A5" s="5" t="s">
        <v>127</v>
      </c>
      <c r="B5" s="5" t="s">
        <v>98</v>
      </c>
      <c r="C5" s="6"/>
      <c r="D5" s="6"/>
      <c r="E5" s="6"/>
      <c r="F5" s="6"/>
    </row>
    <row r="6" spans="1:8" ht="15" x14ac:dyDescent="0.25">
      <c r="A6" s="5" t="s">
        <v>3</v>
      </c>
      <c r="B6" s="43">
        <v>2015</v>
      </c>
      <c r="C6" s="43">
        <v>2016</v>
      </c>
      <c r="D6" s="43">
        <v>2017</v>
      </c>
      <c r="E6" s="43">
        <v>2018</v>
      </c>
      <c r="F6" s="6" t="s">
        <v>72</v>
      </c>
    </row>
    <row r="7" spans="1:8" ht="15" x14ac:dyDescent="0.25">
      <c r="A7" s="6" t="s">
        <v>64</v>
      </c>
      <c r="B7" s="6">
        <v>2387</v>
      </c>
      <c r="C7" s="6">
        <v>3028</v>
      </c>
      <c r="D7" s="6">
        <v>1714</v>
      </c>
      <c r="E7" s="6">
        <v>1251</v>
      </c>
      <c r="F7" s="6">
        <v>8380</v>
      </c>
    </row>
    <row r="8" spans="1:8" ht="15" x14ac:dyDescent="0.25">
      <c r="A8" s="6" t="s">
        <v>65</v>
      </c>
      <c r="B8" s="6">
        <v>1</v>
      </c>
      <c r="C8" s="6">
        <v>3142</v>
      </c>
      <c r="D8" s="6">
        <v>2171</v>
      </c>
      <c r="E8" s="6">
        <v>1207</v>
      </c>
      <c r="F8" s="6">
        <v>6521</v>
      </c>
    </row>
    <row r="9" spans="1:8" ht="15" x14ac:dyDescent="0.25">
      <c r="A9" s="6" t="s">
        <v>66</v>
      </c>
      <c r="B9" s="6">
        <v>2337</v>
      </c>
      <c r="C9" s="6">
        <v>2054</v>
      </c>
      <c r="D9" s="6">
        <v>1876</v>
      </c>
      <c r="E9" s="6">
        <v>955</v>
      </c>
      <c r="F9" s="6">
        <v>7222</v>
      </c>
    </row>
    <row r="10" spans="1:8" ht="15" x14ac:dyDescent="0.25">
      <c r="A10" s="6" t="s">
        <v>69</v>
      </c>
      <c r="B10" s="6">
        <v>2103</v>
      </c>
      <c r="C10" s="6">
        <v>2067</v>
      </c>
      <c r="D10" s="6">
        <v>1694</v>
      </c>
      <c r="E10" s="6">
        <v>1273</v>
      </c>
      <c r="F10" s="6">
        <v>7137</v>
      </c>
    </row>
    <row r="11" spans="1:8" ht="15" x14ac:dyDescent="0.25">
      <c r="A11" s="6" t="s">
        <v>70</v>
      </c>
      <c r="B11" s="6">
        <v>2179</v>
      </c>
      <c r="C11" s="6">
        <v>1672</v>
      </c>
      <c r="D11" s="6">
        <v>1822</v>
      </c>
      <c r="E11" s="6">
        <v>1183</v>
      </c>
      <c r="F11" s="6">
        <v>6856</v>
      </c>
    </row>
    <row r="12" spans="1:8" ht="15" x14ac:dyDescent="0.25">
      <c r="A12" s="6" t="s">
        <v>71</v>
      </c>
      <c r="B12" s="6">
        <v>2540</v>
      </c>
      <c r="C12" s="6">
        <v>2573</v>
      </c>
      <c r="D12" s="6">
        <v>1705</v>
      </c>
      <c r="E12" s="6">
        <v>1189</v>
      </c>
      <c r="F12" s="6">
        <v>8007</v>
      </c>
    </row>
    <row r="13" spans="1:8" ht="15" x14ac:dyDescent="0.25">
      <c r="A13" s="6" t="s">
        <v>76</v>
      </c>
      <c r="B13" s="6">
        <v>3305</v>
      </c>
      <c r="C13" s="6">
        <v>1453</v>
      </c>
      <c r="D13" s="6">
        <v>1726</v>
      </c>
      <c r="E13" s="6"/>
      <c r="F13" s="6">
        <v>6484</v>
      </c>
    </row>
    <row r="14" spans="1:8" ht="15" x14ac:dyDescent="0.25">
      <c r="A14" s="6" t="s">
        <v>75</v>
      </c>
      <c r="B14" s="6">
        <v>1498</v>
      </c>
      <c r="C14" s="6">
        <v>1201</v>
      </c>
      <c r="D14" s="6">
        <v>1166</v>
      </c>
      <c r="E14" s="6"/>
      <c r="F14" s="6">
        <v>3865</v>
      </c>
    </row>
    <row r="15" spans="1:8" ht="15" x14ac:dyDescent="0.25">
      <c r="A15" s="6" t="s">
        <v>82</v>
      </c>
      <c r="B15" s="6">
        <v>2556</v>
      </c>
      <c r="C15" s="6">
        <v>1417</v>
      </c>
      <c r="D15" s="6">
        <v>1169</v>
      </c>
      <c r="E15" s="6"/>
      <c r="F15" s="6">
        <v>5142</v>
      </c>
    </row>
    <row r="16" spans="1:8" ht="15" x14ac:dyDescent="0.25">
      <c r="A16" s="6" t="s">
        <v>83</v>
      </c>
      <c r="B16" s="6">
        <v>1875</v>
      </c>
      <c r="C16" s="6">
        <v>1623</v>
      </c>
      <c r="D16" s="6">
        <v>1441</v>
      </c>
      <c r="E16" s="6"/>
      <c r="F16" s="6">
        <v>4939</v>
      </c>
    </row>
    <row r="17" spans="1:6" ht="15" x14ac:dyDescent="0.25">
      <c r="A17" s="6" t="s">
        <v>84</v>
      </c>
      <c r="B17" s="6">
        <v>2280</v>
      </c>
      <c r="C17" s="6">
        <v>1316</v>
      </c>
      <c r="D17" s="6">
        <v>1067</v>
      </c>
      <c r="E17" s="6"/>
      <c r="F17" s="6">
        <v>4663</v>
      </c>
    </row>
    <row r="18" spans="1:6" ht="15" x14ac:dyDescent="0.25">
      <c r="A18" s="6" t="s">
        <v>85</v>
      </c>
      <c r="B18" s="6">
        <v>3194</v>
      </c>
      <c r="C18" s="6">
        <v>2116</v>
      </c>
      <c r="D18" s="6">
        <v>1276</v>
      </c>
      <c r="E18" s="6"/>
      <c r="F18" s="6">
        <v>6586</v>
      </c>
    </row>
    <row r="19" spans="1:6" ht="15" x14ac:dyDescent="0.25">
      <c r="A19" s="6" t="s">
        <v>72</v>
      </c>
      <c r="B19" s="6">
        <v>26255</v>
      </c>
      <c r="C19" s="6">
        <v>23662</v>
      </c>
      <c r="D19" s="6">
        <v>18827</v>
      </c>
      <c r="E19" s="6">
        <v>7058</v>
      </c>
      <c r="F19" s="6">
        <v>75802</v>
      </c>
    </row>
    <row r="20" spans="1:6" ht="15" x14ac:dyDescent="0.25"/>
  </sheetData>
  <pageMargins left="0.25" right="0.25" top="0.75" bottom="0.75" header="0.3" footer="0.3"/>
  <pageSetup scale="9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"/>
  <sheetViews>
    <sheetView workbookViewId="0">
      <selection activeCell="AA6" sqref="AA6"/>
    </sheetView>
  </sheetViews>
  <sheetFormatPr defaultRowHeight="14.4" x14ac:dyDescent="0.3"/>
  <cols>
    <col min="1" max="1" width="27.6640625" customWidth="1"/>
    <col min="2" max="2" width="16.109375" bestFit="1" customWidth="1"/>
    <col min="3" max="3" width="7" bestFit="1" customWidth="1"/>
    <col min="4" max="4" width="6.77734375" bestFit="1" customWidth="1"/>
    <col min="5" max="5" width="6.5546875" bestFit="1" customWidth="1"/>
    <col min="6" max="6" width="7.109375" bestFit="1" customWidth="1"/>
    <col min="7" max="7" width="6.77734375" customWidth="1"/>
    <col min="8" max="8" width="6.44140625" bestFit="1" customWidth="1"/>
    <col min="9" max="9" width="6.6640625" bestFit="1" customWidth="1"/>
    <col min="10" max="10" width="7.109375" bestFit="1" customWidth="1"/>
    <col min="11" max="11" width="6.6640625" bestFit="1" customWidth="1"/>
    <col min="12" max="12" width="7.44140625" bestFit="1" customWidth="1"/>
    <col min="13" max="13" width="6.5546875" bestFit="1" customWidth="1"/>
    <col min="14" max="14" width="5.88671875" bestFit="1" customWidth="1"/>
    <col min="15" max="15" width="7" bestFit="1" customWidth="1"/>
    <col min="16" max="16" width="6.77734375" customWidth="1"/>
    <col min="17" max="17" width="6.5546875" customWidth="1"/>
    <col min="18" max="18" width="7.109375" bestFit="1" customWidth="1"/>
    <col min="19" max="19" width="6.77734375" customWidth="1"/>
    <col min="20" max="20" width="6.44140625" customWidth="1"/>
    <col min="21" max="21" width="6.6640625" customWidth="1"/>
    <col min="22" max="22" width="7.109375" bestFit="1" customWidth="1"/>
    <col min="23" max="23" width="6.6640625" customWidth="1"/>
    <col min="24" max="24" width="7.44140625" bestFit="1" customWidth="1"/>
    <col min="25" max="25" width="6.5546875" customWidth="1"/>
    <col min="26" max="26" width="5.88671875" customWidth="1"/>
    <col min="27" max="27" width="7" customWidth="1"/>
    <col min="28" max="28" width="6.77734375" customWidth="1"/>
    <col min="29" max="29" width="6.5546875" customWidth="1"/>
    <col min="30" max="30" width="7.109375" customWidth="1"/>
    <col min="31" max="31" width="6.77734375" customWidth="1"/>
    <col min="32" max="32" width="6.44140625" customWidth="1"/>
    <col min="33" max="33" width="6.6640625" customWidth="1"/>
    <col min="34" max="34" width="7.109375" customWidth="1"/>
    <col min="35" max="35" width="6.6640625" customWidth="1"/>
    <col min="36" max="36" width="7.44140625" customWidth="1"/>
    <col min="37" max="37" width="6.5546875" customWidth="1"/>
    <col min="38" max="38" width="5.88671875" customWidth="1"/>
    <col min="39" max="39" width="7" customWidth="1"/>
    <col min="40" max="40" width="6.77734375" bestFit="1" customWidth="1"/>
    <col min="41" max="41" width="6.5546875" bestFit="1" customWidth="1"/>
    <col min="42" max="42" width="7.109375" bestFit="1" customWidth="1"/>
    <col min="43" max="43" width="6.77734375" bestFit="1" customWidth="1"/>
    <col min="44" max="44" width="10.77734375" bestFit="1" customWidth="1"/>
  </cols>
  <sheetData>
    <row r="1" spans="1:44" s="37" customFormat="1" x14ac:dyDescent="0.3">
      <c r="A1" s="44" t="s">
        <v>24</v>
      </c>
      <c r="B1" s="37" t="s">
        <v>102</v>
      </c>
    </row>
    <row r="2" spans="1:44" s="37" customFormat="1" x14ac:dyDescent="0.3">
      <c r="A2" s="44" t="s">
        <v>1</v>
      </c>
      <c r="B2" s="37" t="s">
        <v>115</v>
      </c>
    </row>
    <row r="4" spans="1:44" x14ac:dyDescent="0.3">
      <c r="A4" s="44" t="s">
        <v>129</v>
      </c>
      <c r="B4" s="44" t="s">
        <v>101</v>
      </c>
    </row>
    <row r="5" spans="1:44" x14ac:dyDescent="0.3">
      <c r="A5" s="44" t="s">
        <v>100</v>
      </c>
      <c r="B5" s="9">
        <v>41821</v>
      </c>
      <c r="C5" s="9">
        <v>41852</v>
      </c>
      <c r="D5" s="9">
        <v>41883</v>
      </c>
      <c r="E5" s="9">
        <v>41913</v>
      </c>
      <c r="F5" s="9">
        <v>41944</v>
      </c>
      <c r="G5" s="9">
        <v>41974</v>
      </c>
      <c r="H5" s="9">
        <v>42005</v>
      </c>
      <c r="I5" s="9">
        <v>42036</v>
      </c>
      <c r="J5" s="9">
        <v>42064</v>
      </c>
      <c r="K5" s="9">
        <v>42095</v>
      </c>
      <c r="L5" s="9">
        <v>42125</v>
      </c>
      <c r="M5" s="9">
        <v>42156</v>
      </c>
      <c r="N5" s="9">
        <v>42186</v>
      </c>
      <c r="O5" s="9">
        <v>42217</v>
      </c>
      <c r="P5" s="9">
        <v>42248</v>
      </c>
      <c r="Q5" s="9">
        <v>42278</v>
      </c>
      <c r="R5" s="9">
        <v>42309</v>
      </c>
      <c r="S5" s="9">
        <v>42339</v>
      </c>
      <c r="T5" s="9">
        <v>42370</v>
      </c>
      <c r="U5" s="9">
        <v>42401</v>
      </c>
      <c r="V5" s="9">
        <v>42430</v>
      </c>
      <c r="W5" s="9">
        <v>42461</v>
      </c>
      <c r="X5" s="9">
        <v>42491</v>
      </c>
      <c r="Y5" s="9">
        <v>42522</v>
      </c>
      <c r="Z5" s="9">
        <v>42552</v>
      </c>
      <c r="AA5" s="9">
        <v>42583</v>
      </c>
      <c r="AB5" s="9">
        <v>42614</v>
      </c>
      <c r="AC5" s="9">
        <v>42644</v>
      </c>
      <c r="AD5" s="9">
        <v>42675</v>
      </c>
      <c r="AE5" s="9">
        <v>42705</v>
      </c>
      <c r="AF5" s="9">
        <v>42736</v>
      </c>
      <c r="AG5" s="9">
        <v>42767</v>
      </c>
      <c r="AH5" s="9">
        <v>42795</v>
      </c>
      <c r="AI5" s="9">
        <v>42826</v>
      </c>
      <c r="AJ5" s="9">
        <v>42856</v>
      </c>
      <c r="AK5" s="9">
        <v>42887</v>
      </c>
      <c r="AL5" s="9">
        <v>42917</v>
      </c>
      <c r="AM5" s="9">
        <v>42948</v>
      </c>
      <c r="AN5" s="9">
        <v>42979</v>
      </c>
      <c r="AO5" s="9">
        <v>43009</v>
      </c>
      <c r="AP5" s="9">
        <v>43040</v>
      </c>
      <c r="AQ5" s="9">
        <v>43070</v>
      </c>
      <c r="AR5" s="9" t="s">
        <v>72</v>
      </c>
    </row>
    <row r="6" spans="1:44" x14ac:dyDescent="0.3">
      <c r="A6" s="45" t="s">
        <v>116</v>
      </c>
      <c r="B6" s="43">
        <v>3</v>
      </c>
      <c r="C6" s="43">
        <v>6</v>
      </c>
      <c r="D6" s="43">
        <v>10</v>
      </c>
      <c r="E6" s="43">
        <v>12</v>
      </c>
      <c r="F6" s="43">
        <v>8</v>
      </c>
      <c r="G6" s="43">
        <v>6</v>
      </c>
      <c r="H6" s="43"/>
      <c r="I6" s="43">
        <v>6</v>
      </c>
      <c r="J6" s="43">
        <v>2</v>
      </c>
      <c r="K6" s="43">
        <v>2</v>
      </c>
      <c r="L6" s="43">
        <v>12</v>
      </c>
      <c r="M6" s="43">
        <v>26</v>
      </c>
      <c r="N6" s="43">
        <v>4</v>
      </c>
      <c r="O6" s="43">
        <v>7</v>
      </c>
      <c r="P6" s="43">
        <v>12</v>
      </c>
      <c r="Q6" s="43">
        <v>1</v>
      </c>
      <c r="R6" s="43">
        <v>1</v>
      </c>
      <c r="S6" s="43">
        <v>3</v>
      </c>
      <c r="T6" s="43">
        <v>9</v>
      </c>
      <c r="U6" s="43">
        <v>2</v>
      </c>
      <c r="V6" s="43">
        <v>8</v>
      </c>
      <c r="W6" s="43">
        <v>4</v>
      </c>
      <c r="X6" s="43">
        <v>1</v>
      </c>
      <c r="Y6" s="43">
        <v>13</v>
      </c>
      <c r="Z6" s="43">
        <v>8</v>
      </c>
      <c r="AA6" s="43"/>
      <c r="AB6" s="43">
        <v>19</v>
      </c>
      <c r="AC6" s="43">
        <v>19</v>
      </c>
      <c r="AD6" s="43">
        <v>25</v>
      </c>
      <c r="AE6" s="43">
        <v>31</v>
      </c>
      <c r="AF6" s="43">
        <v>49</v>
      </c>
      <c r="AG6" s="43">
        <v>25</v>
      </c>
      <c r="AH6" s="43">
        <v>6</v>
      </c>
      <c r="AI6" s="43"/>
      <c r="AJ6" s="43">
        <v>3</v>
      </c>
      <c r="AK6" s="43">
        <v>5</v>
      </c>
      <c r="AL6" s="43">
        <v>2</v>
      </c>
      <c r="AM6" s="43">
        <v>1</v>
      </c>
      <c r="AN6" s="43">
        <v>2</v>
      </c>
      <c r="AO6" s="43"/>
      <c r="AP6" s="43"/>
      <c r="AQ6" s="43"/>
      <c r="AR6" s="43">
        <v>353</v>
      </c>
    </row>
    <row r="7" spans="1:44" x14ac:dyDescent="0.3">
      <c r="A7" s="45" t="s">
        <v>117</v>
      </c>
      <c r="B7" s="43">
        <v>117</v>
      </c>
      <c r="C7" s="43">
        <v>1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>
        <v>118</v>
      </c>
    </row>
    <row r="8" spans="1:44" x14ac:dyDescent="0.3">
      <c r="A8" s="45" t="s">
        <v>118</v>
      </c>
      <c r="B8" s="43">
        <v>3</v>
      </c>
      <c r="C8" s="43">
        <v>130</v>
      </c>
      <c r="D8" s="43">
        <v>115</v>
      </c>
      <c r="E8" s="43">
        <v>138</v>
      </c>
      <c r="F8" s="43">
        <v>157</v>
      </c>
      <c r="G8" s="43">
        <v>106</v>
      </c>
      <c r="H8" s="43">
        <v>151</v>
      </c>
      <c r="I8" s="43">
        <v>124</v>
      </c>
      <c r="J8" s="43">
        <v>128</v>
      </c>
      <c r="K8" s="43">
        <v>70</v>
      </c>
      <c r="L8" s="43">
        <v>92</v>
      </c>
      <c r="M8" s="43">
        <v>128</v>
      </c>
      <c r="N8" s="43">
        <v>194</v>
      </c>
      <c r="O8" s="43">
        <v>171</v>
      </c>
      <c r="P8" s="43">
        <v>131</v>
      </c>
      <c r="Q8" s="43">
        <v>224</v>
      </c>
      <c r="R8" s="43">
        <v>137</v>
      </c>
      <c r="S8" s="43">
        <v>106</v>
      </c>
      <c r="T8" s="43">
        <v>188</v>
      </c>
      <c r="U8" s="43">
        <v>178</v>
      </c>
      <c r="V8" s="43">
        <v>249</v>
      </c>
      <c r="W8" s="43">
        <v>301</v>
      </c>
      <c r="X8" s="43">
        <v>223</v>
      </c>
      <c r="Y8" s="43">
        <v>227</v>
      </c>
      <c r="Z8" s="43">
        <v>169</v>
      </c>
      <c r="AA8" s="43">
        <v>457</v>
      </c>
      <c r="AB8" s="43">
        <v>232</v>
      </c>
      <c r="AC8" s="43">
        <v>168</v>
      </c>
      <c r="AD8" s="43">
        <v>217</v>
      </c>
      <c r="AE8" s="43">
        <v>222</v>
      </c>
      <c r="AF8" s="43">
        <v>153</v>
      </c>
      <c r="AG8" s="43">
        <v>173</v>
      </c>
      <c r="AH8" s="43">
        <v>189</v>
      </c>
      <c r="AI8" s="43">
        <v>252</v>
      </c>
      <c r="AJ8" s="43">
        <v>172</v>
      </c>
      <c r="AK8" s="43">
        <v>254</v>
      </c>
      <c r="AL8" s="43">
        <v>257</v>
      </c>
      <c r="AM8" s="43">
        <v>231</v>
      </c>
      <c r="AN8" s="43">
        <v>155</v>
      </c>
      <c r="AO8" s="43">
        <v>191</v>
      </c>
      <c r="AP8" s="43">
        <v>194</v>
      </c>
      <c r="AQ8" s="43">
        <v>138</v>
      </c>
      <c r="AR8" s="43">
        <v>7495</v>
      </c>
    </row>
    <row r="9" spans="1:44" x14ac:dyDescent="0.3">
      <c r="A9" s="45" t="s">
        <v>119</v>
      </c>
      <c r="B9" s="43"/>
      <c r="C9" s="43"/>
      <c r="D9" s="43"/>
      <c r="E9" s="43">
        <v>1</v>
      </c>
      <c r="F9" s="43"/>
      <c r="G9" s="43"/>
      <c r="H9" s="43">
        <v>1</v>
      </c>
      <c r="I9" s="43">
        <v>1</v>
      </c>
      <c r="J9" s="43">
        <v>1</v>
      </c>
      <c r="K9" s="43">
        <v>2</v>
      </c>
      <c r="L9" s="43">
        <v>2</v>
      </c>
      <c r="M9" s="43">
        <v>2</v>
      </c>
      <c r="N9" s="43">
        <v>2</v>
      </c>
      <c r="O9" s="43">
        <v>9</v>
      </c>
      <c r="P9" s="43">
        <v>1</v>
      </c>
      <c r="Q9" s="43">
        <v>4</v>
      </c>
      <c r="R9" s="43"/>
      <c r="S9" s="43">
        <v>5</v>
      </c>
      <c r="T9" s="43"/>
      <c r="U9" s="43"/>
      <c r="V9" s="43">
        <v>2</v>
      </c>
      <c r="W9" s="43">
        <v>2</v>
      </c>
      <c r="X9" s="43"/>
      <c r="Y9" s="43">
        <v>4</v>
      </c>
      <c r="Z9" s="43"/>
      <c r="AA9" s="43">
        <v>2</v>
      </c>
      <c r="AB9" s="43"/>
      <c r="AC9" s="43"/>
      <c r="AD9" s="43"/>
      <c r="AE9" s="43">
        <v>2</v>
      </c>
      <c r="AF9" s="43"/>
      <c r="AG9" s="43"/>
      <c r="AH9" s="43">
        <v>9</v>
      </c>
      <c r="AI9" s="43">
        <v>2</v>
      </c>
      <c r="AJ9" s="43">
        <v>4</v>
      </c>
      <c r="AK9" s="43">
        <v>13</v>
      </c>
      <c r="AL9" s="43">
        <v>10</v>
      </c>
      <c r="AM9" s="43">
        <v>7</v>
      </c>
      <c r="AN9" s="43">
        <v>6</v>
      </c>
      <c r="AO9" s="43">
        <v>3</v>
      </c>
      <c r="AP9" s="43">
        <v>4</v>
      </c>
      <c r="AQ9" s="43"/>
      <c r="AR9" s="43">
        <v>101</v>
      </c>
    </row>
    <row r="10" spans="1:44" x14ac:dyDescent="0.3">
      <c r="A10" s="45" t="s">
        <v>120</v>
      </c>
      <c r="B10" s="43">
        <v>48</v>
      </c>
      <c r="C10" s="43">
        <v>63</v>
      </c>
      <c r="D10" s="43">
        <v>48</v>
      </c>
      <c r="E10" s="43">
        <v>79</v>
      </c>
      <c r="F10" s="43">
        <v>73</v>
      </c>
      <c r="G10" s="43">
        <v>76</v>
      </c>
      <c r="H10" s="43">
        <v>62</v>
      </c>
      <c r="I10" s="43">
        <v>39</v>
      </c>
      <c r="J10" s="43">
        <v>65</v>
      </c>
      <c r="K10" s="43">
        <v>66</v>
      </c>
      <c r="L10" s="43">
        <v>39</v>
      </c>
      <c r="M10" s="43">
        <v>36</v>
      </c>
      <c r="N10" s="43">
        <v>28</v>
      </c>
      <c r="O10" s="43">
        <v>40</v>
      </c>
      <c r="P10" s="43">
        <v>32</v>
      </c>
      <c r="Q10" s="43">
        <v>26</v>
      </c>
      <c r="R10" s="43">
        <v>19</v>
      </c>
      <c r="S10" s="43">
        <v>30</v>
      </c>
      <c r="T10" s="43">
        <v>35</v>
      </c>
      <c r="U10" s="43">
        <v>30</v>
      </c>
      <c r="V10" s="43">
        <v>44</v>
      </c>
      <c r="W10" s="43">
        <v>30</v>
      </c>
      <c r="X10" s="43">
        <v>18</v>
      </c>
      <c r="Y10" s="43">
        <v>27</v>
      </c>
      <c r="Z10" s="43">
        <v>84</v>
      </c>
      <c r="AA10" s="43">
        <v>85</v>
      </c>
      <c r="AB10" s="43">
        <v>37</v>
      </c>
      <c r="AC10" s="43">
        <v>47</v>
      </c>
      <c r="AD10" s="43">
        <v>35</v>
      </c>
      <c r="AE10" s="43">
        <v>27</v>
      </c>
      <c r="AF10" s="43">
        <v>53</v>
      </c>
      <c r="AG10" s="43">
        <v>37</v>
      </c>
      <c r="AH10" s="43">
        <v>41</v>
      </c>
      <c r="AI10" s="43">
        <v>29</v>
      </c>
      <c r="AJ10" s="43">
        <v>11</v>
      </c>
      <c r="AK10" s="43">
        <v>11</v>
      </c>
      <c r="AL10" s="43">
        <v>21</v>
      </c>
      <c r="AM10" s="43">
        <v>41</v>
      </c>
      <c r="AN10" s="43">
        <v>51</v>
      </c>
      <c r="AO10" s="43">
        <v>7</v>
      </c>
      <c r="AP10" s="43">
        <v>16</v>
      </c>
      <c r="AQ10" s="43">
        <v>34</v>
      </c>
      <c r="AR10" s="43">
        <v>1720</v>
      </c>
    </row>
    <row r="11" spans="1:44" x14ac:dyDescent="0.3">
      <c r="A11" s="45" t="s">
        <v>121</v>
      </c>
      <c r="B11" s="43">
        <v>251</v>
      </c>
      <c r="C11" s="43">
        <v>261</v>
      </c>
      <c r="D11" s="43">
        <v>264</v>
      </c>
      <c r="E11" s="43">
        <v>178</v>
      </c>
      <c r="F11" s="43">
        <v>155</v>
      </c>
      <c r="G11" s="43">
        <v>171</v>
      </c>
      <c r="H11" s="43">
        <v>190</v>
      </c>
      <c r="I11" s="43">
        <v>140</v>
      </c>
      <c r="J11" s="43">
        <v>244</v>
      </c>
      <c r="K11" s="43">
        <v>188</v>
      </c>
      <c r="L11" s="43">
        <v>138</v>
      </c>
      <c r="M11" s="43">
        <v>220</v>
      </c>
      <c r="N11" s="43">
        <v>155</v>
      </c>
      <c r="O11" s="43">
        <v>342</v>
      </c>
      <c r="P11" s="43">
        <v>267</v>
      </c>
      <c r="Q11" s="43">
        <v>264</v>
      </c>
      <c r="R11" s="43">
        <v>276</v>
      </c>
      <c r="S11" s="43">
        <v>298</v>
      </c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>
        <v>4002</v>
      </c>
    </row>
    <row r="12" spans="1:44" x14ac:dyDescent="0.3">
      <c r="A12" s="45" t="s">
        <v>122</v>
      </c>
      <c r="B12" s="43">
        <v>83</v>
      </c>
      <c r="C12" s="43">
        <v>97</v>
      </c>
      <c r="D12" s="43">
        <v>80</v>
      </c>
      <c r="E12" s="43">
        <v>83</v>
      </c>
      <c r="F12" s="43">
        <v>70</v>
      </c>
      <c r="G12" s="43">
        <v>56</v>
      </c>
      <c r="H12" s="43">
        <v>99</v>
      </c>
      <c r="I12" s="43">
        <v>56</v>
      </c>
      <c r="J12" s="43">
        <v>77</v>
      </c>
      <c r="K12" s="43">
        <v>63</v>
      </c>
      <c r="L12" s="43">
        <v>84</v>
      </c>
      <c r="M12" s="43">
        <v>114</v>
      </c>
      <c r="N12" s="43">
        <v>91</v>
      </c>
      <c r="O12" s="43">
        <v>80</v>
      </c>
      <c r="P12" s="43">
        <v>65</v>
      </c>
      <c r="Q12" s="43">
        <v>65</v>
      </c>
      <c r="R12" s="43">
        <v>63</v>
      </c>
      <c r="S12" s="43">
        <v>75</v>
      </c>
      <c r="T12" s="43">
        <v>114</v>
      </c>
      <c r="U12" s="43">
        <v>125</v>
      </c>
      <c r="V12" s="43">
        <v>143</v>
      </c>
      <c r="W12" s="43">
        <v>134</v>
      </c>
      <c r="X12" s="43">
        <v>97</v>
      </c>
      <c r="Y12" s="43">
        <v>234</v>
      </c>
      <c r="Z12" s="43">
        <v>145</v>
      </c>
      <c r="AA12" s="43">
        <v>160</v>
      </c>
      <c r="AB12" s="43">
        <v>121</v>
      </c>
      <c r="AC12" s="43">
        <v>179</v>
      </c>
      <c r="AD12" s="43">
        <v>235</v>
      </c>
      <c r="AE12" s="43">
        <v>168</v>
      </c>
      <c r="AF12" s="43">
        <v>156</v>
      </c>
      <c r="AG12" s="43">
        <v>133</v>
      </c>
      <c r="AH12" s="43">
        <v>133</v>
      </c>
      <c r="AI12" s="43">
        <v>128</v>
      </c>
      <c r="AJ12" s="43">
        <v>150</v>
      </c>
      <c r="AK12" s="43">
        <v>179</v>
      </c>
      <c r="AL12" s="43">
        <v>168</v>
      </c>
      <c r="AM12" s="43">
        <v>146</v>
      </c>
      <c r="AN12" s="43">
        <v>139</v>
      </c>
      <c r="AO12" s="43">
        <v>135</v>
      </c>
      <c r="AP12" s="43">
        <v>68</v>
      </c>
      <c r="AQ12" s="43">
        <v>59</v>
      </c>
      <c r="AR12" s="43">
        <v>4850</v>
      </c>
    </row>
    <row r="13" spans="1:44" x14ac:dyDescent="0.3">
      <c r="A13" s="45" t="s">
        <v>123</v>
      </c>
      <c r="B13" s="43">
        <v>4</v>
      </c>
      <c r="C13" s="43">
        <v>3</v>
      </c>
      <c r="D13" s="43">
        <v>1</v>
      </c>
      <c r="E13" s="43">
        <v>3</v>
      </c>
      <c r="F13" s="43">
        <v>10</v>
      </c>
      <c r="G13" s="43">
        <v>4</v>
      </c>
      <c r="H13" s="43">
        <v>1</v>
      </c>
      <c r="I13" s="43">
        <v>1</v>
      </c>
      <c r="J13" s="43">
        <v>2</v>
      </c>
      <c r="K13" s="43">
        <v>3</v>
      </c>
      <c r="L13" s="43">
        <v>3</v>
      </c>
      <c r="M13" s="43">
        <v>7</v>
      </c>
      <c r="N13" s="43">
        <v>2</v>
      </c>
      <c r="O13" s="43">
        <v>7</v>
      </c>
      <c r="P13" s="43">
        <v>4</v>
      </c>
      <c r="Q13" s="43">
        <v>6</v>
      </c>
      <c r="R13" s="43">
        <v>6</v>
      </c>
      <c r="S13" s="43">
        <v>5</v>
      </c>
      <c r="T13" s="43">
        <v>8</v>
      </c>
      <c r="U13" s="43">
        <v>5</v>
      </c>
      <c r="V13" s="43">
        <v>14</v>
      </c>
      <c r="W13" s="43">
        <v>25</v>
      </c>
      <c r="X13" s="43">
        <v>16</v>
      </c>
      <c r="Y13" s="43">
        <v>5</v>
      </c>
      <c r="Z13" s="43">
        <v>15</v>
      </c>
      <c r="AA13" s="43">
        <v>25</v>
      </c>
      <c r="AB13" s="43">
        <v>5</v>
      </c>
      <c r="AC13" s="43">
        <v>4</v>
      </c>
      <c r="AD13" s="43">
        <v>8</v>
      </c>
      <c r="AE13" s="43">
        <v>5</v>
      </c>
      <c r="AF13" s="43">
        <v>36</v>
      </c>
      <c r="AG13" s="43">
        <v>15</v>
      </c>
      <c r="AH13" s="43">
        <v>2</v>
      </c>
      <c r="AI13" s="43">
        <v>6</v>
      </c>
      <c r="AJ13" s="43">
        <v>2</v>
      </c>
      <c r="AK13" s="43">
        <v>11</v>
      </c>
      <c r="AL13" s="43">
        <v>3</v>
      </c>
      <c r="AM13" s="43">
        <v>15</v>
      </c>
      <c r="AN13" s="43">
        <v>13</v>
      </c>
      <c r="AO13" s="43">
        <v>10</v>
      </c>
      <c r="AP13" s="43">
        <v>4</v>
      </c>
      <c r="AQ13" s="43">
        <v>14</v>
      </c>
      <c r="AR13" s="43">
        <v>338</v>
      </c>
    </row>
    <row r="14" spans="1:44" x14ac:dyDescent="0.3">
      <c r="A14" s="45" t="s">
        <v>124</v>
      </c>
      <c r="B14" s="43">
        <v>243</v>
      </c>
      <c r="C14" s="43">
        <v>242</v>
      </c>
      <c r="D14" s="43">
        <v>245</v>
      </c>
      <c r="E14" s="43">
        <v>224</v>
      </c>
      <c r="F14" s="43">
        <v>195</v>
      </c>
      <c r="G14" s="43">
        <v>210</v>
      </c>
      <c r="H14" s="43">
        <v>208</v>
      </c>
      <c r="I14" s="43">
        <v>146</v>
      </c>
      <c r="J14" s="43">
        <v>133</v>
      </c>
      <c r="K14" s="43">
        <v>132</v>
      </c>
      <c r="L14" s="43">
        <v>137</v>
      </c>
      <c r="M14" s="43">
        <v>197</v>
      </c>
      <c r="N14" s="43">
        <v>202</v>
      </c>
      <c r="O14" s="43">
        <v>408</v>
      </c>
      <c r="P14" s="43">
        <v>204</v>
      </c>
      <c r="Q14" s="43">
        <v>186</v>
      </c>
      <c r="R14" s="43">
        <v>206</v>
      </c>
      <c r="S14" s="43">
        <v>223</v>
      </c>
      <c r="T14" s="43">
        <v>421</v>
      </c>
      <c r="U14" s="43">
        <v>280</v>
      </c>
      <c r="V14" s="43">
        <v>322</v>
      </c>
      <c r="W14" s="43">
        <v>399</v>
      </c>
      <c r="X14" s="43">
        <v>401</v>
      </c>
      <c r="Y14" s="43">
        <v>501</v>
      </c>
      <c r="Z14" s="43">
        <v>412</v>
      </c>
      <c r="AA14" s="43">
        <v>382</v>
      </c>
      <c r="AB14" s="43">
        <v>431</v>
      </c>
      <c r="AC14" s="43">
        <v>396</v>
      </c>
      <c r="AD14" s="43">
        <v>306</v>
      </c>
      <c r="AE14" s="43">
        <v>228</v>
      </c>
      <c r="AF14" s="43">
        <v>320</v>
      </c>
      <c r="AG14" s="43">
        <v>230</v>
      </c>
      <c r="AH14" s="43">
        <v>273</v>
      </c>
      <c r="AI14" s="43">
        <v>278</v>
      </c>
      <c r="AJ14" s="43">
        <v>254</v>
      </c>
      <c r="AK14" s="43">
        <v>340</v>
      </c>
      <c r="AL14" s="43">
        <v>229</v>
      </c>
      <c r="AM14" s="43">
        <v>239</v>
      </c>
      <c r="AN14" s="43">
        <v>187</v>
      </c>
      <c r="AO14" s="43">
        <v>211</v>
      </c>
      <c r="AP14" s="43">
        <v>222</v>
      </c>
      <c r="AQ14" s="43">
        <v>197</v>
      </c>
      <c r="AR14" s="43">
        <v>11200</v>
      </c>
    </row>
    <row r="15" spans="1:44" x14ac:dyDescent="0.3">
      <c r="A15" s="45" t="s">
        <v>125</v>
      </c>
      <c r="B15" s="43">
        <v>12</v>
      </c>
      <c r="C15" s="43">
        <v>54</v>
      </c>
      <c r="D15" s="43">
        <v>56</v>
      </c>
      <c r="E15" s="43">
        <v>79</v>
      </c>
      <c r="F15" s="43">
        <v>40</v>
      </c>
      <c r="G15" s="43">
        <v>71</v>
      </c>
      <c r="H15" s="43">
        <v>51</v>
      </c>
      <c r="I15" s="43">
        <v>43</v>
      </c>
      <c r="J15" s="43">
        <v>50</v>
      </c>
      <c r="K15" s="43">
        <v>60</v>
      </c>
      <c r="L15" s="43">
        <v>43</v>
      </c>
      <c r="M15" s="43">
        <v>65</v>
      </c>
      <c r="N15" s="43">
        <v>69</v>
      </c>
      <c r="O15" s="43">
        <v>60</v>
      </c>
      <c r="P15" s="43">
        <v>38</v>
      </c>
      <c r="Q15" s="43">
        <v>41</v>
      </c>
      <c r="R15" s="43">
        <v>63</v>
      </c>
      <c r="S15" s="43">
        <v>76</v>
      </c>
      <c r="T15" s="43">
        <v>91</v>
      </c>
      <c r="U15" s="43">
        <v>65</v>
      </c>
      <c r="V15" s="43">
        <v>86</v>
      </c>
      <c r="W15" s="43">
        <v>81</v>
      </c>
      <c r="X15" s="43">
        <v>108</v>
      </c>
      <c r="Y15" s="43">
        <v>155</v>
      </c>
      <c r="Z15" s="43">
        <v>106</v>
      </c>
      <c r="AA15" s="43">
        <v>129</v>
      </c>
      <c r="AB15" s="43">
        <v>133</v>
      </c>
      <c r="AC15" s="43">
        <v>226</v>
      </c>
      <c r="AD15" s="43">
        <v>85</v>
      </c>
      <c r="AE15" s="43">
        <v>116</v>
      </c>
      <c r="AF15" s="43">
        <v>101</v>
      </c>
      <c r="AG15" s="43">
        <v>71</v>
      </c>
      <c r="AH15" s="43">
        <v>110</v>
      </c>
      <c r="AI15" s="43">
        <v>96</v>
      </c>
      <c r="AJ15" s="43">
        <v>106</v>
      </c>
      <c r="AK15" s="43">
        <v>70</v>
      </c>
      <c r="AL15" s="43">
        <v>54</v>
      </c>
      <c r="AM15" s="43">
        <v>88</v>
      </c>
      <c r="AN15" s="43">
        <v>96</v>
      </c>
      <c r="AO15" s="43">
        <v>105</v>
      </c>
      <c r="AP15" s="43">
        <v>64</v>
      </c>
      <c r="AQ15" s="43">
        <v>63</v>
      </c>
      <c r="AR15" s="43">
        <v>3376</v>
      </c>
    </row>
    <row r="16" spans="1:44" x14ac:dyDescent="0.3">
      <c r="A16" s="45" t="s">
        <v>126</v>
      </c>
      <c r="B16" s="43">
        <v>32</v>
      </c>
      <c r="C16" s="43">
        <v>45</v>
      </c>
      <c r="D16" s="43">
        <v>37</v>
      </c>
      <c r="E16" s="43">
        <v>39</v>
      </c>
      <c r="F16" s="43">
        <v>23</v>
      </c>
      <c r="G16" s="43">
        <v>37</v>
      </c>
      <c r="H16" s="43">
        <v>31</v>
      </c>
      <c r="I16" s="43">
        <v>17</v>
      </c>
      <c r="J16" s="43">
        <v>16</v>
      </c>
      <c r="K16" s="43">
        <v>12</v>
      </c>
      <c r="L16" s="43">
        <v>49</v>
      </c>
      <c r="M16" s="43">
        <v>42</v>
      </c>
      <c r="N16" s="43">
        <v>41</v>
      </c>
      <c r="O16" s="43">
        <v>25</v>
      </c>
      <c r="P16" s="43">
        <v>20</v>
      </c>
      <c r="Q16" s="43">
        <v>25</v>
      </c>
      <c r="R16" s="43">
        <v>16</v>
      </c>
      <c r="S16" s="43">
        <v>30</v>
      </c>
      <c r="T16" s="43">
        <v>36</v>
      </c>
      <c r="U16" s="43">
        <v>11</v>
      </c>
      <c r="V16" s="43">
        <v>41</v>
      </c>
      <c r="W16" s="43">
        <v>29</v>
      </c>
      <c r="X16" s="43">
        <v>24</v>
      </c>
      <c r="Y16" s="43">
        <v>43</v>
      </c>
      <c r="Z16" s="43">
        <v>25</v>
      </c>
      <c r="AA16" s="43">
        <v>27</v>
      </c>
      <c r="AB16" s="43">
        <v>28</v>
      </c>
      <c r="AC16" s="43">
        <v>45</v>
      </c>
      <c r="AD16" s="43">
        <v>19</v>
      </c>
      <c r="AE16" s="43">
        <v>43</v>
      </c>
      <c r="AF16" s="43">
        <v>40</v>
      </c>
      <c r="AG16" s="43">
        <v>15</v>
      </c>
      <c r="AH16" s="43">
        <v>25</v>
      </c>
      <c r="AI16" s="43">
        <v>13</v>
      </c>
      <c r="AJ16" s="43">
        <v>17</v>
      </c>
      <c r="AK16" s="43">
        <v>37</v>
      </c>
      <c r="AL16" s="43">
        <v>61</v>
      </c>
      <c r="AM16" s="43">
        <v>57</v>
      </c>
      <c r="AN16" s="43">
        <v>58</v>
      </c>
      <c r="AO16" s="43">
        <v>64</v>
      </c>
      <c r="AP16" s="43">
        <v>32</v>
      </c>
      <c r="AQ16" s="43">
        <v>45</v>
      </c>
      <c r="AR16" s="43">
        <v>1372</v>
      </c>
    </row>
    <row r="17" spans="1:44" x14ac:dyDescent="0.3">
      <c r="A17" s="45" t="s">
        <v>72</v>
      </c>
      <c r="B17" s="43">
        <v>796</v>
      </c>
      <c r="C17" s="43">
        <v>902</v>
      </c>
      <c r="D17" s="43">
        <v>856</v>
      </c>
      <c r="E17" s="43">
        <v>836</v>
      </c>
      <c r="F17" s="43">
        <v>731</v>
      </c>
      <c r="G17" s="43">
        <v>737</v>
      </c>
      <c r="H17" s="43">
        <v>794</v>
      </c>
      <c r="I17" s="43">
        <v>573</v>
      </c>
      <c r="J17" s="43">
        <v>718</v>
      </c>
      <c r="K17" s="43">
        <v>598</v>
      </c>
      <c r="L17" s="43">
        <v>599</v>
      </c>
      <c r="M17" s="43">
        <v>837</v>
      </c>
      <c r="N17" s="43">
        <v>788</v>
      </c>
      <c r="O17" s="43">
        <v>1149</v>
      </c>
      <c r="P17" s="43">
        <v>774</v>
      </c>
      <c r="Q17" s="43">
        <v>842</v>
      </c>
      <c r="R17" s="43">
        <v>787</v>
      </c>
      <c r="S17" s="43">
        <v>851</v>
      </c>
      <c r="T17" s="43">
        <v>902</v>
      </c>
      <c r="U17" s="43">
        <v>696</v>
      </c>
      <c r="V17" s="43">
        <v>909</v>
      </c>
      <c r="W17" s="43">
        <v>1005</v>
      </c>
      <c r="X17" s="43">
        <v>888</v>
      </c>
      <c r="Y17" s="43">
        <v>1209</v>
      </c>
      <c r="Z17" s="43">
        <v>964</v>
      </c>
      <c r="AA17" s="43">
        <v>1267</v>
      </c>
      <c r="AB17" s="43">
        <v>1006</v>
      </c>
      <c r="AC17" s="43">
        <v>1084</v>
      </c>
      <c r="AD17" s="43">
        <v>930</v>
      </c>
      <c r="AE17" s="43">
        <v>842</v>
      </c>
      <c r="AF17" s="43">
        <v>908</v>
      </c>
      <c r="AG17" s="43">
        <v>699</v>
      </c>
      <c r="AH17" s="43">
        <v>788</v>
      </c>
      <c r="AI17" s="43">
        <v>804</v>
      </c>
      <c r="AJ17" s="43">
        <v>719</v>
      </c>
      <c r="AK17" s="43">
        <v>920</v>
      </c>
      <c r="AL17" s="43">
        <v>805</v>
      </c>
      <c r="AM17" s="43">
        <v>825</v>
      </c>
      <c r="AN17" s="43">
        <v>707</v>
      </c>
      <c r="AO17" s="43">
        <v>726</v>
      </c>
      <c r="AP17" s="43">
        <v>604</v>
      </c>
      <c r="AQ17" s="43">
        <v>550</v>
      </c>
      <c r="AR17" s="43">
        <v>34925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4"/>
  <sheetViews>
    <sheetView topLeftCell="A3" workbookViewId="0">
      <pane ySplit="2016" topLeftCell="A1248" activePane="bottomLeft"/>
      <selection activeCell="G21" sqref="G21"/>
      <selection pane="bottomLeft" activeCell="D1240" sqref="D1240:D1264"/>
    </sheetView>
  </sheetViews>
  <sheetFormatPr defaultRowHeight="14.4" x14ac:dyDescent="0.3"/>
  <cols>
    <col min="3" max="3" width="10.5546875" bestFit="1" customWidth="1"/>
    <col min="4" max="4" width="9.5546875" style="37" customWidth="1"/>
    <col min="7" max="7" width="18" customWidth="1"/>
    <col min="8" max="8" width="29.109375" customWidth="1"/>
    <col min="9" max="9" width="28.5546875" customWidth="1"/>
    <col min="10" max="10" width="11" customWidth="1"/>
    <col min="11" max="11" width="20.5546875" customWidth="1"/>
    <col min="12" max="12" width="17.33203125" bestFit="1" customWidth="1"/>
    <col min="13" max="13" width="16" customWidth="1"/>
    <col min="14" max="14" width="15.77734375" customWidth="1"/>
    <col min="15" max="15" width="15.5546875" customWidth="1"/>
    <col min="16" max="16" width="14.5546875" customWidth="1"/>
    <col min="17" max="17" width="16.109375" customWidth="1"/>
    <col min="18" max="18" width="14.6640625" customWidth="1"/>
    <col min="19" max="19" width="10.44140625" customWidth="1"/>
    <col min="20" max="20" width="14.88671875" customWidth="1"/>
    <col min="21" max="21" width="17.33203125" customWidth="1"/>
    <col min="22" max="22" width="13.88671875" customWidth="1"/>
    <col min="25" max="25" width="13.5546875" customWidth="1"/>
  </cols>
  <sheetData>
    <row r="1" spans="1:28" s="37" customFormat="1" x14ac:dyDescent="0.3">
      <c r="A1" s="37" t="s">
        <v>113</v>
      </c>
    </row>
    <row r="2" spans="1:28" s="37" customFormat="1" x14ac:dyDescent="0.3"/>
    <row r="3" spans="1:28" x14ac:dyDescent="0.3">
      <c r="A3" t="s">
        <v>81</v>
      </c>
      <c r="B3" t="s">
        <v>74</v>
      </c>
      <c r="C3" t="s">
        <v>73</v>
      </c>
      <c r="D3" s="37" t="s">
        <v>98</v>
      </c>
      <c r="E3" t="s">
        <v>2</v>
      </c>
      <c r="F3" t="s">
        <v>3</v>
      </c>
      <c r="G3" t="s">
        <v>24</v>
      </c>
      <c r="H3" t="s">
        <v>26</v>
      </c>
      <c r="I3" t="s">
        <v>27</v>
      </c>
      <c r="J3" t="s">
        <v>0</v>
      </c>
      <c r="K3" t="s">
        <v>1</v>
      </c>
      <c r="L3" t="s">
        <v>63</v>
      </c>
      <c r="M3" t="s">
        <v>4</v>
      </c>
      <c r="N3" t="s">
        <v>5</v>
      </c>
      <c r="O3" t="s">
        <v>6</v>
      </c>
      <c r="P3" t="s">
        <v>7</v>
      </c>
      <c r="Q3" t="s">
        <v>8</v>
      </c>
      <c r="R3" t="s">
        <v>9</v>
      </c>
      <c r="S3" t="s">
        <v>10</v>
      </c>
      <c r="T3" t="s">
        <v>11</v>
      </c>
      <c r="U3" t="s">
        <v>12</v>
      </c>
      <c r="V3" t="s">
        <v>13</v>
      </c>
      <c r="W3" s="46" t="s">
        <v>107</v>
      </c>
      <c r="X3" s="46" t="s">
        <v>103</v>
      </c>
      <c r="Y3" s="46" t="s">
        <v>104</v>
      </c>
      <c r="Z3" s="46" t="s">
        <v>105</v>
      </c>
      <c r="AA3" s="46" t="s">
        <v>106</v>
      </c>
      <c r="AB3" s="46" t="s">
        <v>128</v>
      </c>
    </row>
    <row r="4" spans="1:28" x14ac:dyDescent="0.3">
      <c r="A4">
        <f>VLOOKUP(novplus_data[[#This Row],[Locationid]], [1]LibPAS_data!$A$2:$D$264, 4, FALSE)</f>
        <v>11452</v>
      </c>
      <c r="B4" s="8" t="str">
        <f>TEXT(C4,"yyyy")&amp;"-"&amp;"Q"&amp;LOOKUP(MONTH(C4),{1,4,7,10},{1,2,3,4})</f>
        <v>2014-Q3</v>
      </c>
      <c r="C4" s="9">
        <v>41821</v>
      </c>
      <c r="D4" s="43">
        <f>YEAR(DATE(YEAR(novplus_data[[#This Row],[Date]]), MONTH(novplus_data[[#This Row],[Date]])+6,1))</f>
        <v>2015</v>
      </c>
      <c r="E4" t="str">
        <f>TEXT(novplus_data[[#This Row],[Date]], "YYYY")</f>
        <v>2014</v>
      </c>
      <c r="F4" s="43" t="str">
        <f>TEXT(novplus_data[[#This Row],[Date]], "MMM")</f>
        <v>Jul</v>
      </c>
      <c r="G4" t="str">
        <f>VLOOKUP(I4,[1]LibPAS_data!$A$2:$C$601,3,FALSE)</f>
        <v>Apache</v>
      </c>
      <c r="H4" t="str">
        <f>VLOOKUP(I4,[1]LibPAS_data!$A$2:$C$601,2,FALSE)</f>
        <v>Apache County Library District Office</v>
      </c>
      <c r="I4" t="s">
        <v>29</v>
      </c>
      <c r="J4" t="s">
        <v>14</v>
      </c>
      <c r="K4" t="s">
        <v>15</v>
      </c>
      <c r="L4" t="s">
        <v>16</v>
      </c>
      <c r="M4">
        <v>6</v>
      </c>
      <c r="N4">
        <v>14</v>
      </c>
      <c r="O4">
        <v>0</v>
      </c>
      <c r="P4">
        <v>0</v>
      </c>
      <c r="Q4">
        <v>0</v>
      </c>
      <c r="R4">
        <v>0</v>
      </c>
      <c r="S4">
        <v>4</v>
      </c>
      <c r="T4">
        <v>0</v>
      </c>
      <c r="U4">
        <v>0</v>
      </c>
      <c r="V4">
        <v>0</v>
      </c>
    </row>
    <row r="5" spans="1:28" x14ac:dyDescent="0.3">
      <c r="A5" t="e">
        <f>VLOOKUP(novplus_data[[#This Row],[Locationid]], [1]LibPAS_data!$A$2:$D$264, 4, FALSE)</f>
        <v>#N/A</v>
      </c>
      <c r="B5" s="8" t="str">
        <f>TEXT(C5,"yyyy")&amp;"-"&amp;"Q"&amp;LOOKUP(MONTH(C5),{1,4,7,10},{1,2,3,4})</f>
        <v>2014-Q3</v>
      </c>
      <c r="C5" s="9">
        <v>41821</v>
      </c>
      <c r="D5" s="43">
        <f>YEAR(DATE(YEAR(novplus_data[[#This Row],[Date]]), MONTH(novplus_data[[#This Row],[Date]])+6,1))</f>
        <v>2015</v>
      </c>
      <c r="E5" s="37" t="str">
        <f>TEXT(novplus_data[[#This Row],[Date]], "YYYY")</f>
        <v>2014</v>
      </c>
      <c r="F5" s="43" t="str">
        <f>TEXT(novplus_data[[#This Row],[Date]], "MMM")</f>
        <v>Jul</v>
      </c>
      <c r="G5" s="37" t="str">
        <f>VLOOKUP(I5,[1]LibPAS_data!$A$2:$C$601,3,FALSE)</f>
        <v>State</v>
      </c>
      <c r="H5" s="37" t="str">
        <f>VLOOKUP(I5,[1]LibPAS_data!$A$2:$C$601,2,FALSE)</f>
        <v>Arizona State Library</v>
      </c>
      <c r="I5" s="2" t="s">
        <v>42</v>
      </c>
      <c r="J5" t="s">
        <v>14</v>
      </c>
      <c r="K5" t="s">
        <v>17</v>
      </c>
      <c r="L5" t="s">
        <v>16</v>
      </c>
      <c r="M5">
        <v>109</v>
      </c>
      <c r="N5">
        <v>587</v>
      </c>
      <c r="O5">
        <v>1</v>
      </c>
      <c r="P5">
        <v>1</v>
      </c>
      <c r="Q5">
        <v>0</v>
      </c>
      <c r="R5">
        <v>0</v>
      </c>
      <c r="S5">
        <v>489</v>
      </c>
      <c r="T5">
        <v>0</v>
      </c>
      <c r="U5">
        <v>0</v>
      </c>
      <c r="V5">
        <v>0</v>
      </c>
    </row>
    <row r="6" spans="1:28" x14ac:dyDescent="0.3">
      <c r="A6" t="e">
        <f>VLOOKUP(novplus_data[[#This Row],[Locationid]], [1]LibPAS_data!$A$2:$D$264, 4, FALSE)</f>
        <v>#N/A</v>
      </c>
      <c r="B6" s="8" t="str">
        <f>TEXT(C6,"yyyy")&amp;"-"&amp;"Q"&amp;LOOKUP(MONTH(C6),{1,4,7,10},{1,2,3,4})</f>
        <v>2014-Q3</v>
      </c>
      <c r="C6" s="9">
        <v>41821</v>
      </c>
      <c r="D6" s="43">
        <f>YEAR(DATE(YEAR(novplus_data[[#This Row],[Date]]), MONTH(novplus_data[[#This Row],[Date]])+6,1))</f>
        <v>2015</v>
      </c>
      <c r="E6" s="37" t="str">
        <f>TEXT(novplus_data[[#This Row],[Date]], "YYYY")</f>
        <v>2014</v>
      </c>
      <c r="F6" s="43" t="str">
        <f>TEXT(novplus_data[[#This Row],[Date]], "MMM")</f>
        <v>Jul</v>
      </c>
      <c r="G6" s="37" t="str">
        <f>VLOOKUP(I6,[1]LibPAS_data!$A$2:$C$601,3,FALSE)</f>
        <v>State</v>
      </c>
      <c r="H6" s="37" t="str">
        <f>VLOOKUP(I6,[1]LibPAS_data!$A$2:$C$601,2,FALSE)</f>
        <v>Arizona State Library</v>
      </c>
      <c r="I6" s="2" t="s">
        <v>42</v>
      </c>
      <c r="J6" t="s">
        <v>14</v>
      </c>
      <c r="K6" t="s">
        <v>15</v>
      </c>
      <c r="L6" t="s">
        <v>16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</row>
    <row r="7" spans="1:28" x14ac:dyDescent="0.3">
      <c r="A7">
        <f>VLOOKUP(novplus_data[[#This Row],[Locationid]], [1]LibPAS_data!$A$2:$D$264, 4, FALSE)</f>
        <v>1469</v>
      </c>
      <c r="B7" s="8" t="str">
        <f>TEXT(C7,"yyyy")&amp;"-"&amp;"Q"&amp;LOOKUP(MONTH(C7),{1,4,7,10},{1,2,3,4})</f>
        <v>2014-Q3</v>
      </c>
      <c r="C7" s="9">
        <v>41821</v>
      </c>
      <c r="D7" s="43">
        <f>YEAR(DATE(YEAR(novplus_data[[#This Row],[Date]]), MONTH(novplus_data[[#This Row],[Date]])+6,1))</f>
        <v>2015</v>
      </c>
      <c r="E7" s="37" t="str">
        <f>TEXT(novplus_data[[#This Row],[Date]], "YYYY")</f>
        <v>2014</v>
      </c>
      <c r="F7" s="43" t="str">
        <f>TEXT(novplus_data[[#This Row],[Date]], "MMM")</f>
        <v>Jul</v>
      </c>
      <c r="G7" s="37" t="str">
        <f>VLOOKUP(I7,[1]LibPAS_data!$A$2:$C$601,3,FALSE)</f>
        <v>Cochise</v>
      </c>
      <c r="H7" s="37" t="str">
        <f>VLOOKUP(I7,[1]LibPAS_data!$A$2:$C$601,2,FALSE)</f>
        <v>Cochise County Library District</v>
      </c>
      <c r="I7" t="s">
        <v>32</v>
      </c>
      <c r="J7" t="s">
        <v>14</v>
      </c>
      <c r="K7" t="s">
        <v>18</v>
      </c>
      <c r="L7" t="s">
        <v>16</v>
      </c>
      <c r="M7">
        <v>65</v>
      </c>
      <c r="N7">
        <v>263</v>
      </c>
      <c r="O7">
        <v>0</v>
      </c>
      <c r="P7">
        <v>0</v>
      </c>
      <c r="Q7">
        <v>0</v>
      </c>
      <c r="R7">
        <v>0</v>
      </c>
      <c r="S7">
        <v>326</v>
      </c>
      <c r="T7">
        <v>0</v>
      </c>
      <c r="U7">
        <v>0</v>
      </c>
      <c r="V7">
        <v>0</v>
      </c>
    </row>
    <row r="8" spans="1:28" x14ac:dyDescent="0.3">
      <c r="A8">
        <f>VLOOKUP(novplus_data[[#This Row],[Locationid]], [1]LibPAS_data!$A$2:$D$264, 4, FALSE)</f>
        <v>1469</v>
      </c>
      <c r="B8" s="8" t="str">
        <f>TEXT(C8,"yyyy")&amp;"-"&amp;"Q"&amp;LOOKUP(MONTH(C8),{1,4,7,10},{1,2,3,4})</f>
        <v>2014-Q3</v>
      </c>
      <c r="C8" s="9">
        <v>41821</v>
      </c>
      <c r="D8" s="43">
        <f>YEAR(DATE(YEAR(novplus_data[[#This Row],[Date]]), MONTH(novplus_data[[#This Row],[Date]])+6,1))</f>
        <v>2015</v>
      </c>
      <c r="E8" s="37" t="str">
        <f>TEXT(novplus_data[[#This Row],[Date]], "YYYY")</f>
        <v>2014</v>
      </c>
      <c r="F8" s="43" t="str">
        <f>TEXT(novplus_data[[#This Row],[Date]], "MMM")</f>
        <v>Jul</v>
      </c>
      <c r="G8" s="37" t="str">
        <f>VLOOKUP(I8,[1]LibPAS_data!$A$2:$C$601,3,FALSE)</f>
        <v>Cochise</v>
      </c>
      <c r="H8" s="37" t="str">
        <f>VLOOKUP(I8,[1]LibPAS_data!$A$2:$C$601,2,FALSE)</f>
        <v>Cochise County Library District</v>
      </c>
      <c r="I8" t="s">
        <v>32</v>
      </c>
      <c r="J8" t="s">
        <v>14</v>
      </c>
      <c r="K8" t="s">
        <v>15</v>
      </c>
      <c r="L8" t="s">
        <v>16</v>
      </c>
      <c r="M8">
        <v>1</v>
      </c>
      <c r="N8">
        <v>1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</row>
    <row r="9" spans="1:28" x14ac:dyDescent="0.3">
      <c r="A9">
        <f>VLOOKUP(novplus_data[[#This Row],[Locationid]], [1]LibPAS_data!$A$2:$D$264, 4, FALSE)</f>
        <v>7546</v>
      </c>
      <c r="B9" s="8" t="str">
        <f>TEXT(C9,"yyyy")&amp;"-"&amp;"Q"&amp;LOOKUP(MONTH(C9),{1,4,7,10},{1,2,3,4})</f>
        <v>2014-Q3</v>
      </c>
      <c r="C9" s="9">
        <v>41821</v>
      </c>
      <c r="D9" s="43">
        <f>YEAR(DATE(YEAR(novplus_data[[#This Row],[Date]]), MONTH(novplus_data[[#This Row],[Date]])+6,1))</f>
        <v>2015</v>
      </c>
      <c r="E9" s="37" t="str">
        <f>TEXT(novplus_data[[#This Row],[Date]], "YYYY")</f>
        <v>2014</v>
      </c>
      <c r="F9" s="43" t="str">
        <f>TEXT(novplus_data[[#This Row],[Date]], "MMM")</f>
        <v>Jul</v>
      </c>
      <c r="G9" s="37" t="str">
        <f>VLOOKUP(I9,[1]LibPAS_data!$A$2:$C$601,3,FALSE)</f>
        <v>Cochise</v>
      </c>
      <c r="H9" s="37" t="str">
        <f>VLOOKUP(I9,[1]LibPAS_data!$A$2:$C$601,2,FALSE)</f>
        <v>Copper Queen Library</v>
      </c>
      <c r="I9" s="1" t="s">
        <v>31</v>
      </c>
      <c r="J9" t="s">
        <v>14</v>
      </c>
      <c r="K9" t="s">
        <v>15</v>
      </c>
      <c r="L9" t="s">
        <v>16</v>
      </c>
      <c r="M9">
        <v>1</v>
      </c>
      <c r="N9">
        <v>1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</row>
    <row r="10" spans="1:28" x14ac:dyDescent="0.3">
      <c r="A10">
        <f>VLOOKUP(novplus_data[[#This Row],[Locationid]], [1]LibPAS_data!$A$2:$D$264, 4, FALSE)</f>
        <v>3457</v>
      </c>
      <c r="B10" s="8" t="str">
        <f>TEXT(C10,"yyyy")&amp;"-"&amp;"Q"&amp;LOOKUP(MONTH(C10),{1,4,7,10},{1,2,3,4})</f>
        <v>2014-Q3</v>
      </c>
      <c r="C10" s="9">
        <v>41821</v>
      </c>
      <c r="D10" s="43">
        <f>YEAR(DATE(YEAR(novplus_data[[#This Row],[Date]]), MONTH(novplus_data[[#This Row],[Date]])+6,1))</f>
        <v>2015</v>
      </c>
      <c r="E10" s="37" t="str">
        <f>TEXT(novplus_data[[#This Row],[Date]], "YYYY")</f>
        <v>2014</v>
      </c>
      <c r="F10" s="43" t="str">
        <f>TEXT(novplus_data[[#This Row],[Date]], "MMM")</f>
        <v>Jul</v>
      </c>
      <c r="G10" s="37" t="str">
        <f>VLOOKUP(I10,[1]LibPAS_data!$A$2:$C$601,3,FALSE)</f>
        <v>Pinal</v>
      </c>
      <c r="H10" s="37" t="str">
        <f>VLOOKUP(I10,[1]LibPAS_data!$A$2:$C$601,2,FALSE)</f>
        <v>Eloy Santa Cruz Library</v>
      </c>
      <c r="I10" t="s">
        <v>58</v>
      </c>
      <c r="J10" t="s">
        <v>14</v>
      </c>
      <c r="K10" t="s">
        <v>15</v>
      </c>
      <c r="L10" t="s">
        <v>16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8" x14ac:dyDescent="0.3">
      <c r="A11">
        <f>VLOOKUP(novplus_data[[#This Row],[Locationid]], [1]LibPAS_data!$A$2:$D$264, 4, FALSE)</f>
        <v>72247</v>
      </c>
      <c r="B11" s="8" t="str">
        <f>TEXT(C11,"yyyy")&amp;"-"&amp;"Q"&amp;LOOKUP(MONTH(C11),{1,4,7,10},{1,2,3,4})</f>
        <v>2014-Q3</v>
      </c>
      <c r="C11" s="9">
        <v>41821</v>
      </c>
      <c r="D11" s="43">
        <f>YEAR(DATE(YEAR(novplus_data[[#This Row],[Date]]), MONTH(novplus_data[[#This Row],[Date]])+6,1))</f>
        <v>2015</v>
      </c>
      <c r="E11" s="37" t="str">
        <f>TEXT(novplus_data[[#This Row],[Date]], "YYYY")</f>
        <v>2014</v>
      </c>
      <c r="F11" s="43" t="str">
        <f>TEXT(novplus_data[[#This Row],[Date]], "MMM")</f>
        <v>Jul</v>
      </c>
      <c r="G11" s="37" t="str">
        <f>VLOOKUP(I11,[1]LibPAS_data!$A$2:$C$601,3,FALSE)</f>
        <v>Coconino</v>
      </c>
      <c r="H11" s="37" t="str">
        <f>VLOOKUP(I11,[1]LibPAS_data!$A$2:$C$601,2,FALSE)</f>
        <v>Flagstaff City-Coconino County Public Library</v>
      </c>
      <c r="I11" t="s">
        <v>33</v>
      </c>
      <c r="J11" t="s">
        <v>14</v>
      </c>
      <c r="K11" t="s">
        <v>15</v>
      </c>
      <c r="L11" t="s">
        <v>16</v>
      </c>
      <c r="M11">
        <v>66</v>
      </c>
      <c r="N11">
        <v>153</v>
      </c>
      <c r="O11">
        <v>0</v>
      </c>
      <c r="P11">
        <v>0</v>
      </c>
      <c r="Q11">
        <v>0</v>
      </c>
      <c r="R11">
        <v>0</v>
      </c>
      <c r="S11">
        <v>200</v>
      </c>
      <c r="T11">
        <v>0</v>
      </c>
      <c r="U11">
        <v>0</v>
      </c>
      <c r="V11">
        <v>30</v>
      </c>
    </row>
    <row r="12" spans="1:28" x14ac:dyDescent="0.3">
      <c r="A12">
        <f>VLOOKUP(novplus_data[[#This Row],[Locationid]], [1]LibPAS_data!$A$2:$D$264, 4, FALSE)</f>
        <v>12585</v>
      </c>
      <c r="B12" s="8" t="str">
        <f>TEXT(C12,"yyyy")&amp;"-"&amp;"Q"&amp;LOOKUP(MONTH(C12),{1,4,7,10},{1,2,3,4})</f>
        <v>2014-Q3</v>
      </c>
      <c r="C12" s="9">
        <v>41821</v>
      </c>
      <c r="D12" s="43">
        <f>YEAR(DATE(YEAR(novplus_data[[#This Row],[Date]]), MONTH(novplus_data[[#This Row],[Date]])+6,1))</f>
        <v>2015</v>
      </c>
      <c r="E12" s="37" t="str">
        <f>TEXT(novplus_data[[#This Row],[Date]], "YYYY")</f>
        <v>2014</v>
      </c>
      <c r="F12" s="43" t="str">
        <f>TEXT(novplus_data[[#This Row],[Date]], "MMM")</f>
        <v>Jul</v>
      </c>
      <c r="G12" s="37" t="str">
        <f>VLOOKUP(I12,[1]LibPAS_data!$A$2:$C$601,3,FALSE)</f>
        <v>Pinal</v>
      </c>
      <c r="H12" s="37" t="str">
        <f>VLOOKUP(I12,[1]LibPAS_data!$A$2:$C$601,2,FALSE)</f>
        <v>Florence Community Library</v>
      </c>
      <c r="I12" t="s">
        <v>59</v>
      </c>
      <c r="J12" t="s">
        <v>14</v>
      </c>
      <c r="K12" t="s">
        <v>15</v>
      </c>
      <c r="L12" t="s">
        <v>16</v>
      </c>
      <c r="M12">
        <v>1</v>
      </c>
      <c r="N12">
        <v>1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</row>
    <row r="13" spans="1:28" x14ac:dyDescent="0.3">
      <c r="A13">
        <f>VLOOKUP(novplus_data[[#This Row],[Locationid]], [1]LibPAS_data!$A$2:$D$264, 4, FALSE)</f>
        <v>72</v>
      </c>
      <c r="B13" s="8" t="str">
        <f>TEXT(C13,"yyyy")&amp;"-"&amp;"Q"&amp;LOOKUP(MONTH(C13),{1,4,7,10},{1,2,3,4})</f>
        <v>2014-Q3</v>
      </c>
      <c r="C13" s="9">
        <v>41821</v>
      </c>
      <c r="D13" s="43">
        <f>YEAR(DATE(YEAR(novplus_data[[#This Row],[Date]]), MONTH(novplus_data[[#This Row],[Date]])+6,1))</f>
        <v>2015</v>
      </c>
      <c r="E13" s="37" t="str">
        <f>TEXT(novplus_data[[#This Row],[Date]], "YYYY")</f>
        <v>2014</v>
      </c>
      <c r="F13" s="43" t="str">
        <f>TEXT(novplus_data[[#This Row],[Date]], "MMM")</f>
        <v>Jul</v>
      </c>
      <c r="G13" s="37" t="str">
        <f>VLOOKUP(I13,[1]LibPAS_data!$A$2:$C$601,3,FALSE)</f>
        <v>Gila</v>
      </c>
      <c r="H13" s="37" t="str">
        <f>VLOOKUP(I13,[1]LibPAS_data!$A$2:$C$601,2,FALSE)</f>
        <v>Gila County Library District</v>
      </c>
      <c r="I13" t="s">
        <v>34</v>
      </c>
      <c r="J13" t="s">
        <v>14</v>
      </c>
      <c r="K13" t="s">
        <v>15</v>
      </c>
      <c r="L13" t="s">
        <v>16</v>
      </c>
      <c r="M13">
        <v>2</v>
      </c>
      <c r="N13">
        <v>3</v>
      </c>
      <c r="O13">
        <v>0</v>
      </c>
      <c r="P13">
        <v>0</v>
      </c>
      <c r="Q13">
        <v>0</v>
      </c>
      <c r="R13">
        <v>0</v>
      </c>
      <c r="S13">
        <v>3</v>
      </c>
      <c r="T13">
        <v>0</v>
      </c>
      <c r="U13">
        <v>0</v>
      </c>
      <c r="V13">
        <v>0</v>
      </c>
    </row>
    <row r="14" spans="1:28" x14ac:dyDescent="0.3">
      <c r="A14" t="e">
        <f>VLOOKUP(novplus_data[[#This Row],[Locationid]], [1]LibPAS_data!$A$2:$D$264, 4, FALSE)</f>
        <v>#N/A</v>
      </c>
      <c r="B14" s="8" t="str">
        <f>TEXT(C14,"yyyy")&amp;"-"&amp;"Q"&amp;LOOKUP(MONTH(C14),{1,4,7,10},{1,2,3,4})</f>
        <v>2014-Q3</v>
      </c>
      <c r="C14" s="9">
        <v>41821</v>
      </c>
      <c r="D14" s="43">
        <f>YEAR(DATE(YEAR(novplus_data[[#This Row],[Date]]), MONTH(novplus_data[[#This Row],[Date]])+6,1))</f>
        <v>2015</v>
      </c>
      <c r="E14" s="37" t="str">
        <f>TEXT(novplus_data[[#This Row],[Date]], "YYYY")</f>
        <v>2014</v>
      </c>
      <c r="F14" s="43" t="str">
        <f>TEXT(novplus_data[[#This Row],[Date]], "MMM")</f>
        <v>Jul</v>
      </c>
      <c r="G14" s="37" t="str">
        <f>VLOOKUP(I14,[1]LibPAS_data!$A$2:$C$601,3,FALSE)</f>
        <v>Greenlee</v>
      </c>
      <c r="H14" s="37" t="str">
        <f>VLOOKUP(I14,[1]LibPAS_data!$A$2:$C$601,2,FALSE)</f>
        <v>Greenlee County Library</v>
      </c>
      <c r="I14" t="s">
        <v>35</v>
      </c>
      <c r="J14" t="s">
        <v>14</v>
      </c>
      <c r="K14" t="s">
        <v>15</v>
      </c>
      <c r="L14" t="s">
        <v>16</v>
      </c>
      <c r="M14">
        <v>3</v>
      </c>
      <c r="N14">
        <v>10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</row>
    <row r="15" spans="1:28" x14ac:dyDescent="0.3">
      <c r="A15">
        <f>VLOOKUP(novplus_data[[#This Row],[Locationid]], [1]LibPAS_data!$A$2:$D$264, 4, FALSE)</f>
        <v>33183</v>
      </c>
      <c r="B15" s="8" t="str">
        <f>TEXT(C15,"yyyy")&amp;"-"&amp;"Q"&amp;LOOKUP(MONTH(C15),{1,4,7,10},{1,2,3,4})</f>
        <v>2014-Q3</v>
      </c>
      <c r="C15" s="9">
        <v>41821</v>
      </c>
      <c r="D15" s="43">
        <f>YEAR(DATE(YEAR(novplus_data[[#This Row],[Date]]), MONTH(novplus_data[[#This Row],[Date]])+6,1))</f>
        <v>2015</v>
      </c>
      <c r="E15" s="37" t="str">
        <f>TEXT(novplus_data[[#This Row],[Date]], "YYYY")</f>
        <v>2014</v>
      </c>
      <c r="F15" s="43" t="str">
        <f>TEXT(novplus_data[[#This Row],[Date]], "MMM")</f>
        <v>Jul</v>
      </c>
      <c r="G15" s="37" t="str">
        <f>VLOOKUP(I15,[1]LibPAS_data!$A$2:$C$601,3,FALSE)</f>
        <v>Pinal</v>
      </c>
      <c r="H15" s="37" t="str">
        <f>VLOOKUP(I15,[1]LibPAS_data!$A$2:$C$601,2,FALSE)</f>
        <v>Maricopa Community Library</v>
      </c>
      <c r="I15" t="s">
        <v>61</v>
      </c>
      <c r="J15" t="s">
        <v>14</v>
      </c>
      <c r="K15" t="s">
        <v>15</v>
      </c>
      <c r="L15" t="s">
        <v>16</v>
      </c>
      <c r="M15">
        <v>1</v>
      </c>
      <c r="N15">
        <v>4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</row>
    <row r="16" spans="1:28" x14ac:dyDescent="0.3">
      <c r="A16">
        <f>VLOOKUP(novplus_data[[#This Row],[Locationid]], [1]LibPAS_data!$A$2:$D$264, 4, FALSE)</f>
        <v>87143</v>
      </c>
      <c r="B16" s="8" t="str">
        <f>TEXT(C16,"yyyy")&amp;"-"&amp;"Q"&amp;LOOKUP(MONTH(C16),{1,4,7,10},{1,2,3,4})</f>
        <v>2014-Q3</v>
      </c>
      <c r="C16" s="9">
        <v>41821</v>
      </c>
      <c r="D16" s="43">
        <f>YEAR(DATE(YEAR(novplus_data[[#This Row],[Date]]), MONTH(novplus_data[[#This Row],[Date]])+6,1))</f>
        <v>2015</v>
      </c>
      <c r="E16" s="37" t="str">
        <f>TEXT(novplus_data[[#This Row],[Date]], "YYYY")</f>
        <v>2014</v>
      </c>
      <c r="F16" s="43" t="str">
        <f>TEXT(novplus_data[[#This Row],[Date]], "MMM")</f>
        <v>Jul</v>
      </c>
      <c r="G16" s="37" t="str">
        <f>VLOOKUP(I16,[1]LibPAS_data!$A$2:$C$601,3,FALSE)</f>
        <v>Mohave</v>
      </c>
      <c r="H16" s="37" t="str">
        <f>VLOOKUP(I16,[1]LibPAS_data!$A$2:$C$601,2,FALSE)</f>
        <v>Mohave County Library District</v>
      </c>
      <c r="I16" t="s">
        <v>36</v>
      </c>
      <c r="J16" t="s">
        <v>14</v>
      </c>
      <c r="K16" t="s">
        <v>15</v>
      </c>
      <c r="L16" t="s">
        <v>16</v>
      </c>
      <c r="M16">
        <v>78</v>
      </c>
      <c r="N16">
        <v>843</v>
      </c>
      <c r="O16">
        <v>0</v>
      </c>
      <c r="P16">
        <v>0</v>
      </c>
      <c r="Q16">
        <v>0</v>
      </c>
      <c r="R16">
        <v>0</v>
      </c>
      <c r="S16">
        <v>739</v>
      </c>
      <c r="T16">
        <v>0</v>
      </c>
      <c r="U16">
        <v>0</v>
      </c>
      <c r="V16">
        <v>15</v>
      </c>
    </row>
    <row r="17" spans="1:22" x14ac:dyDescent="0.3">
      <c r="A17">
        <f>VLOOKUP(novplus_data[[#This Row],[Locationid]], [1]LibPAS_data!$A$2:$D$264, 4, FALSE)</f>
        <v>2461</v>
      </c>
      <c r="B17" s="8" t="str">
        <f>TEXT(C17,"yyyy")&amp;"-"&amp;"Q"&amp;LOOKUP(MONTH(C17),{1,4,7,10},{1,2,3,4})</f>
        <v>2014-Q3</v>
      </c>
      <c r="C17" s="9">
        <v>41821</v>
      </c>
      <c r="D17" s="43">
        <f>YEAR(DATE(YEAR(novplus_data[[#This Row],[Date]]), MONTH(novplus_data[[#This Row],[Date]])+6,1))</f>
        <v>2015</v>
      </c>
      <c r="E17" s="37" t="str">
        <f>TEXT(novplus_data[[#This Row],[Date]], "YYYY")</f>
        <v>2014</v>
      </c>
      <c r="F17" s="43" t="str">
        <f>TEXT(novplus_data[[#This Row],[Date]], "MMM")</f>
        <v>Jul</v>
      </c>
      <c r="G17" s="37" t="str">
        <f>VLOOKUP(I17,[1]LibPAS_data!$A$2:$C$601,3,FALSE)</f>
        <v>Navajo</v>
      </c>
      <c r="H17" s="37" t="str">
        <f>VLOOKUP(I17,[1]LibPAS_data!$A$2:$C$601,2,FALSE)</f>
        <v>Navajo County Library District</v>
      </c>
      <c r="I17" t="s">
        <v>37</v>
      </c>
      <c r="J17" t="s">
        <v>14</v>
      </c>
      <c r="K17" t="s">
        <v>15</v>
      </c>
      <c r="L17" t="s">
        <v>16</v>
      </c>
      <c r="M17">
        <v>6</v>
      </c>
      <c r="N17">
        <v>10</v>
      </c>
      <c r="O17">
        <v>0</v>
      </c>
      <c r="P17">
        <v>0</v>
      </c>
      <c r="Q17">
        <v>0</v>
      </c>
      <c r="R17">
        <v>0</v>
      </c>
      <c r="S17">
        <v>5</v>
      </c>
      <c r="T17">
        <v>0</v>
      </c>
      <c r="U17">
        <v>0</v>
      </c>
      <c r="V17">
        <v>0</v>
      </c>
    </row>
    <row r="18" spans="1:22" x14ac:dyDescent="0.3">
      <c r="A18">
        <f>VLOOKUP(novplus_data[[#This Row],[Locationid]], [1]LibPAS_data!$A$2:$D$264, 4, FALSE)</f>
        <v>405419</v>
      </c>
      <c r="B18" s="8" t="str">
        <f>TEXT(C18,"yyyy")&amp;"-"&amp;"Q"&amp;LOOKUP(MONTH(C18),{1,4,7,10},{1,2,3,4})</f>
        <v>2014-Q3</v>
      </c>
      <c r="C18" s="9">
        <v>41821</v>
      </c>
      <c r="D18" s="43">
        <f>YEAR(DATE(YEAR(novplus_data[[#This Row],[Date]]), MONTH(novplus_data[[#This Row],[Date]])+6,1))</f>
        <v>2015</v>
      </c>
      <c r="E18" s="37" t="str">
        <f>TEXT(novplus_data[[#This Row],[Date]], "YYYY")</f>
        <v>2014</v>
      </c>
      <c r="F18" s="43" t="str">
        <f>TEXT(novplus_data[[#This Row],[Date]], "MMM")</f>
        <v>Jul</v>
      </c>
      <c r="G18" s="37" t="str">
        <f>VLOOKUP(I18,[1]LibPAS_data!$A$2:$C$601,3,FALSE)</f>
        <v>Pima</v>
      </c>
      <c r="H18" s="37" t="str">
        <f>VLOOKUP(I18,[1]LibPAS_data!$A$2:$C$601,2,FALSE)</f>
        <v>Pima County Public Library</v>
      </c>
      <c r="I18" t="s">
        <v>38</v>
      </c>
      <c r="J18" t="s">
        <v>14</v>
      </c>
      <c r="K18" t="s">
        <v>15</v>
      </c>
      <c r="L18" t="s">
        <v>16</v>
      </c>
      <c r="M18">
        <v>283</v>
      </c>
      <c r="N18">
        <v>820</v>
      </c>
      <c r="O18">
        <v>1</v>
      </c>
      <c r="P18">
        <v>1</v>
      </c>
      <c r="Q18">
        <v>0</v>
      </c>
      <c r="R18">
        <v>0</v>
      </c>
      <c r="S18">
        <v>1331</v>
      </c>
      <c r="T18">
        <v>0</v>
      </c>
      <c r="U18">
        <v>0</v>
      </c>
      <c r="V18">
        <v>198</v>
      </c>
    </row>
    <row r="19" spans="1:22" x14ac:dyDescent="0.3">
      <c r="A19">
        <f>VLOOKUP(novplus_data[[#This Row],[Locationid]], [1]LibPAS_data!$A$2:$D$264, 4, FALSE)</f>
        <v>405419</v>
      </c>
      <c r="B19" s="8" t="str">
        <f>TEXT(C19,"yyyy")&amp;"-"&amp;"Q"&amp;LOOKUP(MONTH(C19),{1,4,7,10},{1,2,3,4})</f>
        <v>2014-Q3</v>
      </c>
      <c r="C19" s="9">
        <v>41821</v>
      </c>
      <c r="D19" s="43">
        <f>YEAR(DATE(YEAR(novplus_data[[#This Row],[Date]]), MONTH(novplus_data[[#This Row],[Date]])+6,1))</f>
        <v>2015</v>
      </c>
      <c r="E19" s="37" t="str">
        <f>TEXT(novplus_data[[#This Row],[Date]], "YYYY")</f>
        <v>2014</v>
      </c>
      <c r="F19" s="43" t="str">
        <f>TEXT(novplus_data[[#This Row],[Date]], "MMM")</f>
        <v>Jul</v>
      </c>
      <c r="G19" s="37" t="str">
        <f>VLOOKUP(I19,[1]LibPAS_data!$A$2:$C$601,3,FALSE)</f>
        <v>Pima</v>
      </c>
      <c r="H19" s="37" t="str">
        <f>VLOOKUP(I19,[1]LibPAS_data!$A$2:$C$601,2,FALSE)</f>
        <v>Pima County Public Library</v>
      </c>
      <c r="I19" t="s">
        <v>38</v>
      </c>
      <c r="J19" t="s">
        <v>14</v>
      </c>
      <c r="K19" t="s">
        <v>19</v>
      </c>
      <c r="L19" t="s">
        <v>25</v>
      </c>
      <c r="M19">
        <v>395</v>
      </c>
      <c r="N19">
        <v>759789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3">
      <c r="A20">
        <f>VLOOKUP(novplus_data[[#This Row],[Locationid]], [1]LibPAS_data!$A$2:$D$264, 4, FALSE)</f>
        <v>405419</v>
      </c>
      <c r="B20" s="8" t="str">
        <f>TEXT(C20,"yyyy")&amp;"-"&amp;"Q"&amp;LOOKUP(MONTH(C20),{1,4,7,10},{1,2,3,4})</f>
        <v>2014-Q3</v>
      </c>
      <c r="C20" s="9">
        <v>41821</v>
      </c>
      <c r="D20" s="43">
        <f>YEAR(DATE(YEAR(novplus_data[[#This Row],[Date]]), MONTH(novplus_data[[#This Row],[Date]])+6,1))</f>
        <v>2015</v>
      </c>
      <c r="E20" s="37" t="str">
        <f>TEXT(novplus_data[[#This Row],[Date]], "YYYY")</f>
        <v>2014</v>
      </c>
      <c r="F20" s="43" t="str">
        <f>TEXT(novplus_data[[#This Row],[Date]], "MMM")</f>
        <v>Jul</v>
      </c>
      <c r="G20" s="37" t="str">
        <f>VLOOKUP(I20,[1]LibPAS_data!$A$2:$C$601,3,FALSE)</f>
        <v>Pima</v>
      </c>
      <c r="H20" s="37" t="str">
        <f>VLOOKUP(I20,[1]LibPAS_data!$A$2:$C$601,2,FALSE)</f>
        <v>Pima County Public Library</v>
      </c>
      <c r="I20" t="s">
        <v>38</v>
      </c>
      <c r="J20" t="s">
        <v>14</v>
      </c>
      <c r="K20" t="s">
        <v>20</v>
      </c>
      <c r="L20" t="s">
        <v>25</v>
      </c>
      <c r="M20">
        <v>34</v>
      </c>
      <c r="N20">
        <v>79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3">
      <c r="A21">
        <f>VLOOKUP(novplus_data[[#This Row],[Locationid]], [1]LibPAS_data!$A$2:$D$264, 4, FALSE)</f>
        <v>8901</v>
      </c>
      <c r="B21" s="8" t="str">
        <f>TEXT(C21,"yyyy")&amp;"-"&amp;"Q"&amp;LOOKUP(MONTH(C21),{1,4,7,10},{1,2,3,4})</f>
        <v>2014-Q3</v>
      </c>
      <c r="C21" s="9">
        <v>41821</v>
      </c>
      <c r="D21" s="43">
        <f>YEAR(DATE(YEAR(novplus_data[[#This Row],[Date]]), MONTH(novplus_data[[#This Row],[Date]])+6,1))</f>
        <v>2015</v>
      </c>
      <c r="E21" s="37" t="str">
        <f>TEXT(novplus_data[[#This Row],[Date]], "YYYY")</f>
        <v>2014</v>
      </c>
      <c r="F21" s="43" t="str">
        <f>TEXT(novplus_data[[#This Row],[Date]], "MMM")</f>
        <v>Jul</v>
      </c>
      <c r="G21" s="37" t="str">
        <f>VLOOKUP(I21,[1]LibPAS_data!$A$2:$C$601,3,FALSE)</f>
        <v>Pinal</v>
      </c>
      <c r="H21" s="37" t="str">
        <f>VLOOKUP(I21,[1]LibPAS_data!$A$2:$C$601,2,FALSE)</f>
        <v>Pinal County Library District</v>
      </c>
      <c r="I21" t="s">
        <v>54</v>
      </c>
      <c r="J21" t="s">
        <v>14</v>
      </c>
      <c r="K21" t="s">
        <v>15</v>
      </c>
      <c r="L21" t="s">
        <v>16</v>
      </c>
      <c r="M21">
        <v>62</v>
      </c>
      <c r="N21">
        <v>117</v>
      </c>
      <c r="O21">
        <v>0</v>
      </c>
      <c r="P21">
        <v>0</v>
      </c>
      <c r="Q21">
        <v>0</v>
      </c>
      <c r="R21">
        <v>0</v>
      </c>
      <c r="S21">
        <v>108</v>
      </c>
      <c r="T21">
        <v>0</v>
      </c>
      <c r="U21">
        <v>0</v>
      </c>
      <c r="V21">
        <v>14</v>
      </c>
    </row>
    <row r="22" spans="1:22" x14ac:dyDescent="0.3">
      <c r="A22">
        <f>VLOOKUP(novplus_data[[#This Row],[Locationid]], [1]LibPAS_data!$A$2:$D$264, 4, FALSE)</f>
        <v>29416</v>
      </c>
      <c r="B22" s="8" t="str">
        <f>TEXT(C22,"yyyy")&amp;"-"&amp;"Q"&amp;LOOKUP(MONTH(C22),{1,4,7,10},{1,2,3,4})</f>
        <v>2014-Q3</v>
      </c>
      <c r="C22" s="9">
        <v>41821</v>
      </c>
      <c r="D22" s="43">
        <f>YEAR(DATE(YEAR(novplus_data[[#This Row],[Date]]), MONTH(novplus_data[[#This Row],[Date]])+6,1))</f>
        <v>2015</v>
      </c>
      <c r="E22" s="37" t="str">
        <f>TEXT(novplus_data[[#This Row],[Date]], "YYYY")</f>
        <v>2014</v>
      </c>
      <c r="F22" s="43" t="str">
        <f>TEXT(novplus_data[[#This Row],[Date]], "MMM")</f>
        <v>Jul</v>
      </c>
      <c r="G22" s="37" t="str">
        <f>VLOOKUP(I22,[1]LibPAS_data!$A$2:$C$601,3,FALSE)</f>
        <v>Yavapai</v>
      </c>
      <c r="H22" s="37" t="str">
        <f>VLOOKUP(I22,[1]LibPAS_data!$A$2:$C$601,2,FALSE)</f>
        <v>Prescott Public Library</v>
      </c>
      <c r="I22" t="s">
        <v>39</v>
      </c>
      <c r="J22" t="s">
        <v>14</v>
      </c>
      <c r="K22" t="s">
        <v>15</v>
      </c>
      <c r="L22" t="s">
        <v>16</v>
      </c>
      <c r="M22">
        <v>66</v>
      </c>
      <c r="N22">
        <v>231</v>
      </c>
      <c r="O22">
        <v>0</v>
      </c>
      <c r="P22">
        <v>0</v>
      </c>
      <c r="Q22">
        <v>0</v>
      </c>
      <c r="R22">
        <v>0</v>
      </c>
      <c r="S22">
        <v>378</v>
      </c>
      <c r="T22">
        <v>0</v>
      </c>
      <c r="U22">
        <v>0</v>
      </c>
      <c r="V22">
        <v>20</v>
      </c>
    </row>
    <row r="23" spans="1:22" x14ac:dyDescent="0.3">
      <c r="A23">
        <f>VLOOKUP(novplus_data[[#This Row],[Locationid]], [1]LibPAS_data!$A$2:$D$264, 4, FALSE)</f>
        <v>22616</v>
      </c>
      <c r="B23" s="8" t="str">
        <f>TEXT(C23,"yyyy")&amp;"-"&amp;"Q"&amp;LOOKUP(MONTH(C23),{1,4,7,10},{1,2,3,4})</f>
        <v>2014-Q3</v>
      </c>
      <c r="C23" s="9">
        <v>41821</v>
      </c>
      <c r="D23" s="43">
        <f>YEAR(DATE(YEAR(novplus_data[[#This Row],[Date]]), MONTH(novplus_data[[#This Row],[Date]])+6,1))</f>
        <v>2015</v>
      </c>
      <c r="E23" s="37" t="str">
        <f>TEXT(novplus_data[[#This Row],[Date]], "YYYY")</f>
        <v>2014</v>
      </c>
      <c r="F23" s="43" t="str">
        <f>TEXT(novplus_data[[#This Row],[Date]], "MMM")</f>
        <v>Jul</v>
      </c>
      <c r="G23" s="37" t="str">
        <f>VLOOKUP(I23,[1]LibPAS_data!$A$2:$C$601,3,FALSE)</f>
        <v>Yavapai</v>
      </c>
      <c r="H23" s="37" t="str">
        <f>VLOOKUP(I23,[1]LibPAS_data!$A$2:$C$601,2,FALSE)</f>
        <v>Prescott Valley Public Library</v>
      </c>
      <c r="I23" t="s">
        <v>40</v>
      </c>
      <c r="J23" t="s">
        <v>14</v>
      </c>
      <c r="K23" t="s">
        <v>15</v>
      </c>
      <c r="L23" t="s">
        <v>16</v>
      </c>
      <c r="M23">
        <v>4</v>
      </c>
      <c r="N23">
        <v>8</v>
      </c>
      <c r="O23">
        <v>0</v>
      </c>
      <c r="P23">
        <v>0</v>
      </c>
      <c r="Q23">
        <v>0</v>
      </c>
      <c r="R23">
        <v>0</v>
      </c>
      <c r="S23">
        <v>33</v>
      </c>
      <c r="T23">
        <v>0</v>
      </c>
      <c r="U23">
        <v>0</v>
      </c>
      <c r="V23">
        <v>1</v>
      </c>
    </row>
    <row r="24" spans="1:22" x14ac:dyDescent="0.3">
      <c r="A24">
        <f>VLOOKUP(novplus_data[[#This Row],[Locationid]], [1]LibPAS_data!$A$2:$D$264, 4, FALSE)</f>
        <v>11980</v>
      </c>
      <c r="B24" s="8" t="str">
        <f>TEXT(C24,"yyyy")&amp;"-"&amp;"Q"&amp;LOOKUP(MONTH(C24),{1,4,7,10},{1,2,3,4})</f>
        <v>2014-Q3</v>
      </c>
      <c r="C24" s="9">
        <v>41821</v>
      </c>
      <c r="D24" s="43">
        <f>YEAR(DATE(YEAR(novplus_data[[#This Row],[Date]]), MONTH(novplus_data[[#This Row],[Date]])+6,1))</f>
        <v>2015</v>
      </c>
      <c r="E24" s="37" t="str">
        <f>TEXT(novplus_data[[#This Row],[Date]], "YYYY")</f>
        <v>2014</v>
      </c>
      <c r="F24" s="43" t="str">
        <f>TEXT(novplus_data[[#This Row],[Date]], "MMM")</f>
        <v>Jul</v>
      </c>
      <c r="G24" s="37" t="str">
        <f>VLOOKUP(I24,[1]LibPAS_data!$A$2:$C$601,3,FALSE)</f>
        <v>Graham</v>
      </c>
      <c r="H24" s="37" t="str">
        <f>VLOOKUP(I24,[1]LibPAS_data!$A$2:$C$601,2,FALSE)</f>
        <v>Safford City - Graham County Library</v>
      </c>
      <c r="I24" t="s">
        <v>41</v>
      </c>
      <c r="J24" t="s">
        <v>14</v>
      </c>
      <c r="K24" t="s">
        <v>15</v>
      </c>
      <c r="L24" t="s">
        <v>16</v>
      </c>
      <c r="M24">
        <v>8</v>
      </c>
      <c r="N24">
        <v>31</v>
      </c>
      <c r="O24">
        <v>0</v>
      </c>
      <c r="P24">
        <v>0</v>
      </c>
      <c r="Q24">
        <v>0</v>
      </c>
      <c r="R24">
        <v>0</v>
      </c>
      <c r="S24">
        <v>11</v>
      </c>
      <c r="T24">
        <v>0</v>
      </c>
      <c r="U24">
        <v>0</v>
      </c>
      <c r="V24">
        <v>0</v>
      </c>
    </row>
    <row r="25" spans="1:22" x14ac:dyDescent="0.3">
      <c r="A25">
        <f>VLOOKUP(novplus_data[[#This Row],[Locationid]], [1]LibPAS_data!$A$2:$D$264, 4, FALSE)</f>
        <v>9301</v>
      </c>
      <c r="B25" s="8" t="str">
        <f>TEXT(C25,"yyyy")&amp;"-"&amp;"Q"&amp;LOOKUP(MONTH(C25),{1,4,7,10},{1,2,3,4})</f>
        <v>2014-Q3</v>
      </c>
      <c r="C25" s="9">
        <v>41821</v>
      </c>
      <c r="D25" s="43">
        <f>YEAR(DATE(YEAR(novplus_data[[#This Row],[Date]]), MONTH(novplus_data[[#This Row],[Date]])+6,1))</f>
        <v>2015</v>
      </c>
      <c r="E25" s="37" t="str">
        <f>TEXT(novplus_data[[#This Row],[Date]], "YYYY")</f>
        <v>2014</v>
      </c>
      <c r="F25" s="43" t="str">
        <f>TEXT(novplus_data[[#This Row],[Date]], "MMM")</f>
        <v>Jul</v>
      </c>
      <c r="G25" s="37" t="str">
        <f>VLOOKUP(I25,[1]LibPAS_data!$A$2:$C$601,3,FALSE)</f>
        <v>Yavapai</v>
      </c>
      <c r="H25" s="37" t="str">
        <f>VLOOKUP(I25,[1]LibPAS_data!$A$2:$C$601,2,FALSE)</f>
        <v>Yavapai County Library District</v>
      </c>
      <c r="I25" s="2" t="s">
        <v>43</v>
      </c>
      <c r="J25" t="s">
        <v>14</v>
      </c>
      <c r="K25" t="s">
        <v>21</v>
      </c>
      <c r="L25" t="s">
        <v>25</v>
      </c>
      <c r="M25">
        <v>352</v>
      </c>
      <c r="N25">
        <v>110984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1:22" x14ac:dyDescent="0.3">
      <c r="A26" t="e">
        <f>VLOOKUP(novplus_data[[#This Row],[Locationid]], [1]LibPAS_data!$A$2:$D$264, 4, FALSE)</f>
        <v>#N/A</v>
      </c>
      <c r="B26" s="8" t="str">
        <f>TEXT(C26,"yyyy")&amp;"-"&amp;"Q"&amp;LOOKUP(MONTH(C26),{1,4,7,10},{1,2,3,4})</f>
        <v>2014-Q3</v>
      </c>
      <c r="C26" s="9">
        <v>41821</v>
      </c>
      <c r="D26" s="43">
        <f>YEAR(DATE(YEAR(novplus_data[[#This Row],[Date]]), MONTH(novplus_data[[#This Row],[Date]])+6,1))</f>
        <v>2015</v>
      </c>
      <c r="E26" s="37" t="str">
        <f>TEXT(novplus_data[[#This Row],[Date]], "YYYY")</f>
        <v>2014</v>
      </c>
      <c r="F26" s="43" t="str">
        <f>TEXT(novplus_data[[#This Row],[Date]], "MMM")</f>
        <v>Jul</v>
      </c>
      <c r="G26" s="37" t="str">
        <f>VLOOKUP(I26,[1]LibPAS_data!$A$2:$C$601,3,FALSE)</f>
        <v>Yuma</v>
      </c>
      <c r="H26" s="37" t="str">
        <f>VLOOKUP(I26,[1]LibPAS_data!$A$2:$C$601,2,FALSE)</f>
        <v>Yuma County Library District</v>
      </c>
      <c r="I26" s="2" t="s">
        <v>44</v>
      </c>
      <c r="J26" t="s">
        <v>14</v>
      </c>
      <c r="K26" t="s">
        <v>22</v>
      </c>
      <c r="L26" t="s">
        <v>16</v>
      </c>
      <c r="M26">
        <v>38</v>
      </c>
      <c r="N26">
        <v>123</v>
      </c>
      <c r="O26">
        <v>0</v>
      </c>
      <c r="P26">
        <v>0</v>
      </c>
      <c r="Q26">
        <v>0</v>
      </c>
      <c r="R26">
        <v>0</v>
      </c>
      <c r="S26">
        <v>140</v>
      </c>
      <c r="T26">
        <v>0</v>
      </c>
      <c r="U26">
        <v>0</v>
      </c>
      <c r="V26">
        <v>0</v>
      </c>
    </row>
    <row r="27" spans="1:22" x14ac:dyDescent="0.3">
      <c r="A27" t="e">
        <f>VLOOKUP(novplus_data[[#This Row],[Locationid]], [1]LibPAS_data!$A$2:$D$264, 4, FALSE)</f>
        <v>#N/A</v>
      </c>
      <c r="B27" s="8" t="str">
        <f>TEXT(C27,"yyyy")&amp;"-"&amp;"Q"&amp;LOOKUP(MONTH(C27),{1,4,7,10},{1,2,3,4})</f>
        <v>2014-Q3</v>
      </c>
      <c r="C27" s="9">
        <v>41821</v>
      </c>
      <c r="D27" s="43">
        <f>YEAR(DATE(YEAR(novplus_data[[#This Row],[Date]]), MONTH(novplus_data[[#This Row],[Date]])+6,1))</f>
        <v>2015</v>
      </c>
      <c r="E27" s="37" t="str">
        <f>TEXT(novplus_data[[#This Row],[Date]], "YYYY")</f>
        <v>2014</v>
      </c>
      <c r="F27" s="43" t="str">
        <f>TEXT(novplus_data[[#This Row],[Date]], "MMM")</f>
        <v>Jul</v>
      </c>
      <c r="G27" s="37" t="str">
        <f>VLOOKUP(I27,[1]LibPAS_data!$A$2:$C$601,3,FALSE)</f>
        <v>Yuma</v>
      </c>
      <c r="H27" s="37" t="str">
        <f>VLOOKUP(I27,[1]LibPAS_data!$A$2:$C$601,2,FALSE)</f>
        <v>Yuma County Library District</v>
      </c>
      <c r="I27" s="2" t="s">
        <v>44</v>
      </c>
      <c r="J27" t="s">
        <v>14</v>
      </c>
      <c r="K27" t="s">
        <v>23</v>
      </c>
      <c r="L27" t="s">
        <v>25</v>
      </c>
      <c r="M27">
        <v>290</v>
      </c>
      <c r="N27">
        <v>13330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3">
      <c r="A28">
        <f>VLOOKUP(novplus_data[[#This Row],[Locationid]], [1]LibPAS_data!$A$2:$D$264, 4, FALSE)</f>
        <v>22669</v>
      </c>
      <c r="B28" s="8" t="str">
        <f>TEXT(C28,"yyyy")&amp;"-"&amp;"Q"&amp;LOOKUP(MONTH(C28),{1,4,7,10},{1,2,3,4})</f>
        <v>2014-Q3</v>
      </c>
      <c r="C28" s="9">
        <v>41821</v>
      </c>
      <c r="D28" s="43">
        <f>YEAR(DATE(YEAR(novplus_data[[#This Row],[Date]]), MONTH(novplus_data[[#This Row],[Date]])+6,1))</f>
        <v>2015</v>
      </c>
      <c r="E28" s="37" t="str">
        <f>TEXT(novplus_data[[#This Row],[Date]], "YYYY")</f>
        <v>2014</v>
      </c>
      <c r="F28" s="43" t="str">
        <f>TEXT(novplus_data[[#This Row],[Date]], "MMM")</f>
        <v>Jul</v>
      </c>
      <c r="G28" s="37" t="str">
        <f>VLOOKUP(I28,[1]LibPAS_data!$A$2:$C$601,3,FALSE)</f>
        <v>Maricopa</v>
      </c>
      <c r="H28" s="37" t="str">
        <f>VLOOKUP(I28,[1]LibPAS_data!$A$2:$C$601,2,FALSE)</f>
        <v>Avondale Public Library</v>
      </c>
      <c r="I28" t="s">
        <v>28</v>
      </c>
      <c r="J28" t="s">
        <v>14</v>
      </c>
      <c r="K28" t="s">
        <v>62</v>
      </c>
      <c r="L28" t="s">
        <v>16</v>
      </c>
      <c r="M28">
        <v>3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x14ac:dyDescent="0.3">
      <c r="A29" t="str">
        <f>VLOOKUP(novplus_data[[#This Row],[Locationid]], [1]LibPAS_data!$A$2:$D$264, 4, FALSE)</f>
        <v>N/A</v>
      </c>
      <c r="B29" s="8" t="str">
        <f>TEXT(C29,"yyyy")&amp;"-"&amp;"Q"&amp;LOOKUP(MONTH(C29),{1,4,7,10},{1,2,3,4})</f>
        <v>2014-Q3</v>
      </c>
      <c r="C29" s="9">
        <v>41821</v>
      </c>
      <c r="D29" s="43">
        <f>YEAR(DATE(YEAR(novplus_data[[#This Row],[Date]]), MONTH(novplus_data[[#This Row],[Date]])+6,1))</f>
        <v>2015</v>
      </c>
      <c r="E29" s="37" t="str">
        <f>TEXT(novplus_data[[#This Row],[Date]], "YYYY")</f>
        <v>2014</v>
      </c>
      <c r="F29" s="43" t="str">
        <f>TEXT(novplus_data[[#This Row],[Date]], "MMM")</f>
        <v>Jul</v>
      </c>
      <c r="G29" s="37" t="str">
        <f>VLOOKUP(I29,[1]LibPAS_data!$A$2:$C$601,3,FALSE)</f>
        <v>Maricopa</v>
      </c>
      <c r="H29" s="37" t="str">
        <f>VLOOKUP(I29,[1]LibPAS_data!$A$2:$C$601,2,FALSE)</f>
        <v>Buckeye Public Library</v>
      </c>
      <c r="I29" s="2" t="s">
        <v>45</v>
      </c>
      <c r="J29" t="s">
        <v>14</v>
      </c>
      <c r="K29" t="s">
        <v>62</v>
      </c>
      <c r="L29" t="s">
        <v>16</v>
      </c>
      <c r="M29">
        <v>117</v>
      </c>
      <c r="N29">
        <v>268</v>
      </c>
      <c r="O29">
        <v>0</v>
      </c>
      <c r="P29">
        <v>0</v>
      </c>
      <c r="Q29">
        <v>0</v>
      </c>
      <c r="R29">
        <v>0</v>
      </c>
      <c r="S29">
        <v>523</v>
      </c>
      <c r="T29">
        <v>0</v>
      </c>
      <c r="U29">
        <v>0</v>
      </c>
      <c r="V29">
        <v>0</v>
      </c>
    </row>
    <row r="30" spans="1:22" x14ac:dyDescent="0.3">
      <c r="A30">
        <f>VLOOKUP(novplus_data[[#This Row],[Locationid]], [1]LibPAS_data!$A$2:$D$264, 4, FALSE)</f>
        <v>309229</v>
      </c>
      <c r="B30" s="8" t="str">
        <f>TEXT(C30,"yyyy")&amp;"-"&amp;"Q"&amp;LOOKUP(MONTH(C30),{1,4,7,10},{1,2,3,4})</f>
        <v>2014-Q3</v>
      </c>
      <c r="C30" s="9">
        <v>41821</v>
      </c>
      <c r="D30" s="43">
        <f>YEAR(DATE(YEAR(novplus_data[[#This Row],[Date]]), MONTH(novplus_data[[#This Row],[Date]])+6,1))</f>
        <v>2015</v>
      </c>
      <c r="E30" s="37" t="str">
        <f>TEXT(novplus_data[[#This Row],[Date]], "YYYY")</f>
        <v>2014</v>
      </c>
      <c r="F30" s="43" t="str">
        <f>TEXT(novplus_data[[#This Row],[Date]], "MMM")</f>
        <v>Jul</v>
      </c>
      <c r="G30" s="37" t="str">
        <f>VLOOKUP(I30,[1]LibPAS_data!$A$2:$C$601,3,FALSE)</f>
        <v>Maricopa</v>
      </c>
      <c r="H30" s="37" t="str">
        <f>VLOOKUP(I30,[1]LibPAS_data!$A$2:$C$601,2,FALSE)</f>
        <v xml:space="preserve">Chandler Public Library </v>
      </c>
      <c r="I30" s="2" t="s">
        <v>46</v>
      </c>
      <c r="J30" t="s">
        <v>14</v>
      </c>
      <c r="K30" t="s">
        <v>62</v>
      </c>
      <c r="L30" t="s">
        <v>16</v>
      </c>
      <c r="M30">
        <v>3</v>
      </c>
      <c r="N30">
        <v>5</v>
      </c>
      <c r="O30">
        <v>0</v>
      </c>
      <c r="P30">
        <v>0</v>
      </c>
      <c r="Q30">
        <v>0</v>
      </c>
      <c r="R30">
        <v>0</v>
      </c>
      <c r="S30">
        <v>11</v>
      </c>
      <c r="T30">
        <v>0</v>
      </c>
      <c r="U30">
        <v>0</v>
      </c>
      <c r="V30">
        <v>0</v>
      </c>
    </row>
    <row r="31" spans="1:22" x14ac:dyDescent="0.3">
      <c r="A31">
        <f>VLOOKUP(novplus_data[[#This Row],[Locationid]], [1]LibPAS_data!$A$2:$D$264, 4, FALSE)</f>
        <v>102303</v>
      </c>
      <c r="B31" s="8" t="str">
        <f>TEXT(C31,"yyyy")&amp;"-"&amp;"Q"&amp;LOOKUP(MONTH(C31),{1,4,7,10},{1,2,3,4})</f>
        <v>2014-Q3</v>
      </c>
      <c r="C31" s="9">
        <v>41821</v>
      </c>
      <c r="D31" s="43">
        <f>YEAR(DATE(YEAR(novplus_data[[#This Row],[Date]]), MONTH(novplus_data[[#This Row],[Date]])+6,1))</f>
        <v>2015</v>
      </c>
      <c r="E31" s="37" t="str">
        <f>TEXT(novplus_data[[#This Row],[Date]], "YYYY")</f>
        <v>2014</v>
      </c>
      <c r="F31" s="43" t="str">
        <f>TEXT(novplus_data[[#This Row],[Date]], "MMM")</f>
        <v>Jul</v>
      </c>
      <c r="G31" s="37" t="str">
        <f>VLOOKUP(I31,[1]LibPAS_data!$A$2:$C$601,3,FALSE)</f>
        <v>Maricopa</v>
      </c>
      <c r="H31" s="37" t="str">
        <f>VLOOKUP(I31,[1]LibPAS_data!$A$2:$C$601,2,FALSE)</f>
        <v xml:space="preserve">Glendale Public Library </v>
      </c>
      <c r="I31" s="3" t="s">
        <v>48</v>
      </c>
      <c r="J31" t="s">
        <v>14</v>
      </c>
      <c r="K31" t="s">
        <v>62</v>
      </c>
      <c r="L31" t="s">
        <v>16</v>
      </c>
      <c r="M31">
        <v>48</v>
      </c>
      <c r="N31">
        <v>221</v>
      </c>
      <c r="O31">
        <v>0</v>
      </c>
      <c r="P31">
        <v>0</v>
      </c>
      <c r="Q31">
        <v>0</v>
      </c>
      <c r="R31">
        <v>0</v>
      </c>
      <c r="S31">
        <v>94</v>
      </c>
      <c r="T31">
        <v>0</v>
      </c>
      <c r="U31">
        <v>0</v>
      </c>
      <c r="V31">
        <v>0</v>
      </c>
    </row>
    <row r="32" spans="1:22" x14ac:dyDescent="0.3">
      <c r="A32">
        <f>VLOOKUP(novplus_data[[#This Row],[Locationid]], [1]LibPAS_data!$A$2:$D$264, 4, FALSE)</f>
        <v>145358</v>
      </c>
      <c r="B32" s="8" t="str">
        <f>TEXT(C32,"yyyy")&amp;"-"&amp;"Q"&amp;LOOKUP(MONTH(C32),{1,4,7,10},{1,2,3,4})</f>
        <v>2014-Q3</v>
      </c>
      <c r="C32" s="9">
        <v>41821</v>
      </c>
      <c r="D32" s="43">
        <f>YEAR(DATE(YEAR(novplus_data[[#This Row],[Date]]), MONTH(novplus_data[[#This Row],[Date]])+6,1))</f>
        <v>2015</v>
      </c>
      <c r="E32" s="37" t="str">
        <f>TEXT(novplus_data[[#This Row],[Date]], "YYYY")</f>
        <v>2014</v>
      </c>
      <c r="F32" s="43" t="str">
        <f>TEXT(novplus_data[[#This Row],[Date]], "MMM")</f>
        <v>Jul</v>
      </c>
      <c r="G32" s="37" t="str">
        <f>VLOOKUP(I32,[1]LibPAS_data!$A$2:$C$601,3,FALSE)</f>
        <v>Maricopa</v>
      </c>
      <c r="H32" s="37" t="str">
        <f>VLOOKUP(I32,[1]LibPAS_data!$A$2:$C$601,2,FALSE)</f>
        <v>Maricopa County Library District</v>
      </c>
      <c r="I32" s="3" t="s">
        <v>49</v>
      </c>
      <c r="J32" t="s">
        <v>14</v>
      </c>
      <c r="K32" t="s">
        <v>62</v>
      </c>
      <c r="L32" t="s">
        <v>16</v>
      </c>
      <c r="M32">
        <v>251</v>
      </c>
      <c r="N32">
        <v>561</v>
      </c>
      <c r="O32">
        <v>0</v>
      </c>
      <c r="P32">
        <v>0</v>
      </c>
      <c r="Q32">
        <v>0</v>
      </c>
      <c r="R32">
        <v>0</v>
      </c>
      <c r="S32">
        <v>703</v>
      </c>
      <c r="T32">
        <v>0</v>
      </c>
      <c r="U32">
        <v>0</v>
      </c>
      <c r="V32">
        <v>0</v>
      </c>
    </row>
    <row r="33" spans="1:22" x14ac:dyDescent="0.3">
      <c r="A33">
        <f>VLOOKUP(novplus_data[[#This Row],[Locationid]], [1]LibPAS_data!$A$2:$D$264, 4, FALSE)</f>
        <v>147983</v>
      </c>
      <c r="B33" s="8" t="str">
        <f>TEXT(C33,"yyyy")&amp;"-"&amp;"Q"&amp;LOOKUP(MONTH(C33),{1,4,7,10},{1,2,3,4})</f>
        <v>2014-Q3</v>
      </c>
      <c r="C33" s="9">
        <v>41821</v>
      </c>
      <c r="D33" s="43">
        <f>YEAR(DATE(YEAR(novplus_data[[#This Row],[Date]]), MONTH(novplus_data[[#This Row],[Date]])+6,1))</f>
        <v>2015</v>
      </c>
      <c r="E33" s="37" t="str">
        <f>TEXT(novplus_data[[#This Row],[Date]], "YYYY")</f>
        <v>2014</v>
      </c>
      <c r="F33" s="43" t="str">
        <f>TEXT(novplus_data[[#This Row],[Date]], "MMM")</f>
        <v>Jul</v>
      </c>
      <c r="G33" s="37" t="str">
        <f>VLOOKUP(I33,[1]LibPAS_data!$A$2:$C$601,3,FALSE)</f>
        <v>Maricopa</v>
      </c>
      <c r="H33" s="37" t="str">
        <f>VLOOKUP(I33,[1]LibPAS_data!$A$2:$C$601,2,FALSE)</f>
        <v>Mesa Public Library</v>
      </c>
      <c r="I33" s="3" t="s">
        <v>50</v>
      </c>
      <c r="J33" t="s">
        <v>14</v>
      </c>
      <c r="K33" t="s">
        <v>62</v>
      </c>
      <c r="L33" t="s">
        <v>16</v>
      </c>
      <c r="M33">
        <v>83</v>
      </c>
      <c r="N33">
        <v>201</v>
      </c>
      <c r="O33">
        <v>0</v>
      </c>
      <c r="P33">
        <v>0</v>
      </c>
      <c r="Q33">
        <v>0</v>
      </c>
      <c r="R33">
        <v>0</v>
      </c>
      <c r="S33">
        <v>244</v>
      </c>
      <c r="T33">
        <v>0</v>
      </c>
      <c r="U33">
        <v>0</v>
      </c>
      <c r="V33">
        <v>4</v>
      </c>
    </row>
    <row r="34" spans="1:22" x14ac:dyDescent="0.3">
      <c r="A34">
        <f>VLOOKUP(novplus_data[[#This Row],[Locationid]], [1]LibPAS_data!$A$2:$D$264, 4, FALSE)</f>
        <v>109952</v>
      </c>
      <c r="B34" s="8" t="str">
        <f>TEXT(C34,"yyyy")&amp;"-"&amp;"Q"&amp;LOOKUP(MONTH(C34),{1,4,7,10},{1,2,3,4})</f>
        <v>2014-Q3</v>
      </c>
      <c r="C34" s="9">
        <v>41821</v>
      </c>
      <c r="D34" s="43">
        <f>YEAR(DATE(YEAR(novplus_data[[#This Row],[Date]]), MONTH(novplus_data[[#This Row],[Date]])+6,1))</f>
        <v>2015</v>
      </c>
      <c r="E34" s="37" t="str">
        <f>TEXT(novplus_data[[#This Row],[Date]], "YYYY")</f>
        <v>2014</v>
      </c>
      <c r="F34" s="43" t="str">
        <f>TEXT(novplus_data[[#This Row],[Date]], "MMM")</f>
        <v>Jul</v>
      </c>
      <c r="G34" s="37" t="str">
        <f>VLOOKUP(I34,[1]LibPAS_data!$A$2:$C$601,3,FALSE)</f>
        <v>Maricopa</v>
      </c>
      <c r="H34" s="37" t="str">
        <f>VLOOKUP(I34,[1]LibPAS_data!$A$2:$C$601,2,FALSE)</f>
        <v>Peoria Public Library</v>
      </c>
      <c r="I34" s="3" t="s">
        <v>52</v>
      </c>
      <c r="J34" t="s">
        <v>14</v>
      </c>
      <c r="K34" t="s">
        <v>62</v>
      </c>
      <c r="L34" t="s">
        <v>16</v>
      </c>
      <c r="M34">
        <v>4</v>
      </c>
      <c r="N34">
        <v>8</v>
      </c>
      <c r="O34">
        <v>0</v>
      </c>
      <c r="P34">
        <v>0</v>
      </c>
      <c r="Q34">
        <v>0</v>
      </c>
      <c r="R34">
        <v>0</v>
      </c>
      <c r="S34">
        <v>7</v>
      </c>
      <c r="T34">
        <v>0</v>
      </c>
      <c r="U34">
        <v>0</v>
      </c>
      <c r="V34">
        <v>0</v>
      </c>
    </row>
    <row r="35" spans="1:22" x14ac:dyDescent="0.3">
      <c r="A35">
        <f>VLOOKUP(novplus_data[[#This Row],[Locationid]], [1]LibPAS_data!$A$2:$D$264, 4, FALSE)</f>
        <v>943450</v>
      </c>
      <c r="B35" s="8" t="str">
        <f>TEXT(C35,"yyyy")&amp;"-"&amp;"Q"&amp;LOOKUP(MONTH(C35),{1,4,7,10},{1,2,3,4})</f>
        <v>2014-Q3</v>
      </c>
      <c r="C35" s="9">
        <v>41821</v>
      </c>
      <c r="D35" s="43">
        <f>YEAR(DATE(YEAR(novplus_data[[#This Row],[Date]]), MONTH(novplus_data[[#This Row],[Date]])+6,1))</f>
        <v>2015</v>
      </c>
      <c r="E35" s="37" t="str">
        <f>TEXT(novplus_data[[#This Row],[Date]], "YYYY")</f>
        <v>2014</v>
      </c>
      <c r="F35" s="43" t="str">
        <f>TEXT(novplus_data[[#This Row],[Date]], "MMM")</f>
        <v>Jul</v>
      </c>
      <c r="G35" s="37" t="str">
        <f>VLOOKUP(I35,[1]LibPAS_data!$A$2:$C$601,3,FALSE)</f>
        <v>Maricopa</v>
      </c>
      <c r="H35" s="37" t="str">
        <f>VLOOKUP(I35,[1]LibPAS_data!$A$2:$C$601,2,FALSE)</f>
        <v>Phoenix Public Library</v>
      </c>
      <c r="I35" s="18" t="s">
        <v>53</v>
      </c>
      <c r="J35" t="s">
        <v>14</v>
      </c>
      <c r="K35" t="s">
        <v>62</v>
      </c>
      <c r="L35" t="s">
        <v>16</v>
      </c>
      <c r="M35">
        <v>243</v>
      </c>
      <c r="N35">
        <v>599</v>
      </c>
      <c r="O35">
        <v>0</v>
      </c>
      <c r="P35">
        <v>0</v>
      </c>
      <c r="Q35">
        <v>0</v>
      </c>
      <c r="R35">
        <v>0</v>
      </c>
      <c r="S35">
        <v>754</v>
      </c>
      <c r="T35">
        <v>0</v>
      </c>
      <c r="U35">
        <v>0</v>
      </c>
      <c r="V35">
        <v>224</v>
      </c>
    </row>
    <row r="36" spans="1:22" x14ac:dyDescent="0.3">
      <c r="A36">
        <f>VLOOKUP(novplus_data[[#This Row],[Locationid]], [1]LibPAS_data!$A$2:$D$264, 4, FALSE)</f>
        <v>174482</v>
      </c>
      <c r="B36" s="8" t="str">
        <f>TEXT(C36,"yyyy")&amp;"-"&amp;"Q"&amp;LOOKUP(MONTH(C36),{1,4,7,10},{1,2,3,4})</f>
        <v>2014-Q3</v>
      </c>
      <c r="C36" s="9">
        <v>41821</v>
      </c>
      <c r="D36" s="43">
        <f>YEAR(DATE(YEAR(novplus_data[[#This Row],[Date]]), MONTH(novplus_data[[#This Row],[Date]])+6,1))</f>
        <v>2015</v>
      </c>
      <c r="E36" s="37" t="str">
        <f>TEXT(novplus_data[[#This Row],[Date]], "YYYY")</f>
        <v>2014</v>
      </c>
      <c r="F36" s="43" t="str">
        <f>TEXT(novplus_data[[#This Row],[Date]], "MMM")</f>
        <v>Jul</v>
      </c>
      <c r="G36" s="37" t="str">
        <f>VLOOKUP(I36,[1]LibPAS_data!$A$2:$C$601,3,FALSE)</f>
        <v>Maricopa</v>
      </c>
      <c r="H36" s="37" t="str">
        <f>VLOOKUP(I36,[1]LibPAS_data!$A$2:$C$601,2,FALSE)</f>
        <v>Scottsdale Public Library</v>
      </c>
      <c r="I36" s="3" t="s">
        <v>55</v>
      </c>
      <c r="J36" t="s">
        <v>14</v>
      </c>
      <c r="K36" t="s">
        <v>62</v>
      </c>
      <c r="L36" t="s">
        <v>16</v>
      </c>
      <c r="M36">
        <v>12</v>
      </c>
      <c r="N36">
        <v>3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</row>
    <row r="37" spans="1:22" x14ac:dyDescent="0.3">
      <c r="A37">
        <f>VLOOKUP(novplus_data[[#This Row],[Locationid]], [1]LibPAS_data!$A$2:$D$264, 4, FALSE)</f>
        <v>140708</v>
      </c>
      <c r="B37" s="8" t="str">
        <f>TEXT(C37,"yyyy")&amp;"-"&amp;"Q"&amp;LOOKUP(MONTH(C37),{1,4,7,10},{1,2,3,4})</f>
        <v>2014-Q3</v>
      </c>
      <c r="C37" s="9">
        <v>41821</v>
      </c>
      <c r="D37" s="43">
        <f>YEAR(DATE(YEAR(novplus_data[[#This Row],[Date]]), MONTH(novplus_data[[#This Row],[Date]])+6,1))</f>
        <v>2015</v>
      </c>
      <c r="E37" s="37" t="str">
        <f>TEXT(novplus_data[[#This Row],[Date]], "YYYY")</f>
        <v>2014</v>
      </c>
      <c r="F37" s="43" t="str">
        <f>TEXT(novplus_data[[#This Row],[Date]], "MMM")</f>
        <v>Jul</v>
      </c>
      <c r="G37" s="37" t="str">
        <f>VLOOKUP(I37,[1]LibPAS_data!$A$2:$C$601,3,FALSE)</f>
        <v>Maricopa</v>
      </c>
      <c r="H37" s="37" t="str">
        <f>VLOOKUP(I37,[1]LibPAS_data!$A$2:$C$601,2,FALSE)</f>
        <v>Tempe Public Library</v>
      </c>
      <c r="I37" s="17" t="s">
        <v>56</v>
      </c>
      <c r="J37" t="s">
        <v>14</v>
      </c>
      <c r="K37" t="s">
        <v>62</v>
      </c>
      <c r="L37" t="s">
        <v>16</v>
      </c>
      <c r="M37">
        <v>32</v>
      </c>
      <c r="N37">
        <v>51</v>
      </c>
      <c r="O37">
        <v>0</v>
      </c>
      <c r="P37">
        <v>0</v>
      </c>
      <c r="Q37">
        <v>0</v>
      </c>
      <c r="R37">
        <v>0</v>
      </c>
      <c r="S37">
        <v>50</v>
      </c>
      <c r="T37">
        <v>0</v>
      </c>
      <c r="U37">
        <v>0</v>
      </c>
      <c r="V37">
        <v>368</v>
      </c>
    </row>
    <row r="38" spans="1:22" x14ac:dyDescent="0.3">
      <c r="A38">
        <f>VLOOKUP(novplus_data[[#This Row],[Locationid]], [1]LibPAS_data!$A$2:$D$264, 4, FALSE)</f>
        <v>11452</v>
      </c>
      <c r="B38" s="8" t="str">
        <f>TEXT(C38,"yyyy")&amp;"-"&amp;"Q"&amp;LOOKUP(MONTH(C38),{1,4,7,10},{1,2,3,4})</f>
        <v>2014-Q3</v>
      </c>
      <c r="C38" s="9">
        <v>41852</v>
      </c>
      <c r="D38" s="43">
        <f>YEAR(DATE(YEAR(novplus_data[[#This Row],[Date]]), MONTH(novplus_data[[#This Row],[Date]])+6,1))</f>
        <v>2015</v>
      </c>
      <c r="E38" s="37" t="str">
        <f>TEXT(novplus_data[[#This Row],[Date]], "YYYY")</f>
        <v>2014</v>
      </c>
      <c r="F38" s="43" t="str">
        <f>TEXT(novplus_data[[#This Row],[Date]], "MMM")</f>
        <v>Aug</v>
      </c>
      <c r="G38" s="37" t="str">
        <f>VLOOKUP(I38,[1]LibPAS_data!$A$2:$C$601,3,FALSE)</f>
        <v>Apache</v>
      </c>
      <c r="H38" s="37" t="str">
        <f>VLOOKUP(I38,[1]LibPAS_data!$A$2:$C$601,2,FALSE)</f>
        <v>Apache County Library District Office</v>
      </c>
      <c r="I38" s="3" t="s">
        <v>29</v>
      </c>
      <c r="J38" t="s">
        <v>14</v>
      </c>
      <c r="K38" t="s">
        <v>15</v>
      </c>
      <c r="L38" t="s">
        <v>16</v>
      </c>
      <c r="M38">
        <v>3</v>
      </c>
      <c r="N38">
        <v>12</v>
      </c>
      <c r="O38">
        <v>0</v>
      </c>
      <c r="P38">
        <v>0</v>
      </c>
      <c r="Q38">
        <v>0</v>
      </c>
      <c r="R38">
        <v>0</v>
      </c>
      <c r="S38">
        <v>7</v>
      </c>
      <c r="T38">
        <v>0</v>
      </c>
      <c r="U38">
        <v>0</v>
      </c>
      <c r="V38">
        <v>0</v>
      </c>
    </row>
    <row r="39" spans="1:22" x14ac:dyDescent="0.3">
      <c r="A39" t="e">
        <f>VLOOKUP(novplus_data[[#This Row],[Locationid]], [1]LibPAS_data!$A$2:$D$264, 4, FALSE)</f>
        <v>#N/A</v>
      </c>
      <c r="B39" s="8" t="str">
        <f>TEXT(C39,"yyyy")&amp;"-"&amp;"Q"&amp;LOOKUP(MONTH(C39),{1,4,7,10},{1,2,3,4})</f>
        <v>2014-Q3</v>
      </c>
      <c r="C39" s="9">
        <v>41852</v>
      </c>
      <c r="D39" s="43">
        <f>YEAR(DATE(YEAR(novplus_data[[#This Row],[Date]]), MONTH(novplus_data[[#This Row],[Date]])+6,1))</f>
        <v>2015</v>
      </c>
      <c r="E39" s="37" t="str">
        <f>TEXT(novplus_data[[#This Row],[Date]], "YYYY")</f>
        <v>2014</v>
      </c>
      <c r="F39" s="43" t="str">
        <f>TEXT(novplus_data[[#This Row],[Date]], "MMM")</f>
        <v>Aug</v>
      </c>
      <c r="G39" s="37" t="str">
        <f>VLOOKUP(I39,[1]LibPAS_data!$A$2:$C$601,3,FALSE)</f>
        <v>State</v>
      </c>
      <c r="H39" s="37" t="str">
        <f>VLOOKUP(I39,[1]LibPAS_data!$A$2:$C$601,2,FALSE)</f>
        <v>Arizona State Library</v>
      </c>
      <c r="I39" s="3" t="s">
        <v>42</v>
      </c>
      <c r="J39" t="s">
        <v>14</v>
      </c>
      <c r="K39" t="s">
        <v>15</v>
      </c>
      <c r="L39" t="s">
        <v>16</v>
      </c>
      <c r="M39">
        <v>2</v>
      </c>
      <c r="N39">
        <v>13</v>
      </c>
      <c r="O39">
        <v>0</v>
      </c>
      <c r="P39">
        <v>0</v>
      </c>
      <c r="Q39">
        <v>0</v>
      </c>
      <c r="R39">
        <v>0</v>
      </c>
      <c r="S39">
        <v>10</v>
      </c>
      <c r="T39">
        <v>0</v>
      </c>
      <c r="U39">
        <v>0</v>
      </c>
      <c r="V39">
        <v>0</v>
      </c>
    </row>
    <row r="40" spans="1:22" x14ac:dyDescent="0.3">
      <c r="A40" t="e">
        <f>VLOOKUP(novplus_data[[#This Row],[Locationid]], [1]LibPAS_data!$A$2:$D$264, 4, FALSE)</f>
        <v>#N/A</v>
      </c>
      <c r="B40" s="8" t="str">
        <f>TEXT(C40,"yyyy")&amp;"-"&amp;"Q"&amp;LOOKUP(MONTH(C40),{1,4,7,10},{1,2,3,4})</f>
        <v>2014-Q3</v>
      </c>
      <c r="C40" s="9">
        <v>41852</v>
      </c>
      <c r="D40" s="43">
        <f>YEAR(DATE(YEAR(novplus_data[[#This Row],[Date]]), MONTH(novplus_data[[#This Row],[Date]])+6,1))</f>
        <v>2015</v>
      </c>
      <c r="E40" s="37" t="str">
        <f>TEXT(novplus_data[[#This Row],[Date]], "YYYY")</f>
        <v>2014</v>
      </c>
      <c r="F40" s="43" t="str">
        <f>TEXT(novplus_data[[#This Row],[Date]], "MMM")</f>
        <v>Aug</v>
      </c>
      <c r="G40" s="37" t="str">
        <f>VLOOKUP(I40,[1]LibPAS_data!$A$2:$C$601,3,FALSE)</f>
        <v>State</v>
      </c>
      <c r="H40" s="37" t="str">
        <f>VLOOKUP(I40,[1]LibPAS_data!$A$2:$C$601,2,FALSE)</f>
        <v>Arizona State Library</v>
      </c>
      <c r="I40" s="3" t="s">
        <v>42</v>
      </c>
      <c r="J40" t="s">
        <v>14</v>
      </c>
      <c r="K40" t="s">
        <v>17</v>
      </c>
      <c r="L40" t="s">
        <v>16</v>
      </c>
      <c r="M40">
        <v>312</v>
      </c>
      <c r="N40">
        <v>821</v>
      </c>
      <c r="O40">
        <v>0</v>
      </c>
      <c r="P40">
        <v>0</v>
      </c>
      <c r="Q40">
        <v>0</v>
      </c>
      <c r="R40">
        <v>0</v>
      </c>
      <c r="S40">
        <v>907</v>
      </c>
      <c r="T40">
        <v>0</v>
      </c>
      <c r="U40">
        <v>0</v>
      </c>
      <c r="V40">
        <v>0</v>
      </c>
    </row>
    <row r="41" spans="1:22" x14ac:dyDescent="0.3">
      <c r="A41" t="e">
        <f>VLOOKUP(novplus_data[[#This Row],[Locationid]], [1]LibPAS_data!$A$2:$D$264, 4, FALSE)</f>
        <v>#N/A</v>
      </c>
      <c r="B41" s="8" t="str">
        <f>TEXT(C41,"yyyy")&amp;"-"&amp;"Q"&amp;LOOKUP(MONTH(C41),{1,4,7,10},{1,2,3,4})</f>
        <v>2014-Q3</v>
      </c>
      <c r="C41" s="9">
        <v>41852</v>
      </c>
      <c r="D41" s="43">
        <f>YEAR(DATE(YEAR(novplus_data[[#This Row],[Date]]), MONTH(novplus_data[[#This Row],[Date]])+6,1))</f>
        <v>2015</v>
      </c>
      <c r="E41" s="37" t="str">
        <f>TEXT(novplus_data[[#This Row],[Date]], "YYYY")</f>
        <v>2014</v>
      </c>
      <c r="F41" s="43" t="str">
        <f>TEXT(novplus_data[[#This Row],[Date]], "MMM")</f>
        <v>Aug</v>
      </c>
      <c r="G41" s="37" t="str">
        <f>VLOOKUP(I41,[1]LibPAS_data!$A$2:$C$601,3,FALSE)</f>
        <v>State</v>
      </c>
      <c r="H41" s="37" t="str">
        <f>VLOOKUP(I41,[1]LibPAS_data!$A$2:$C$601,2,FALSE)</f>
        <v>Arizona State Library</v>
      </c>
      <c r="I41" s="3" t="s">
        <v>42</v>
      </c>
      <c r="J41" t="s">
        <v>14</v>
      </c>
      <c r="K41" t="s">
        <v>15</v>
      </c>
      <c r="L41" t="s">
        <v>16</v>
      </c>
      <c r="M41">
        <v>2</v>
      </c>
      <c r="N41">
        <v>4</v>
      </c>
      <c r="O41">
        <v>0</v>
      </c>
      <c r="P41">
        <v>0</v>
      </c>
      <c r="Q41">
        <v>0</v>
      </c>
      <c r="R41">
        <v>0</v>
      </c>
      <c r="S41">
        <v>3</v>
      </c>
      <c r="T41">
        <v>0</v>
      </c>
      <c r="U41">
        <v>0</v>
      </c>
      <c r="V41">
        <v>0</v>
      </c>
    </row>
    <row r="42" spans="1:22" x14ac:dyDescent="0.3">
      <c r="A42">
        <f>VLOOKUP(novplus_data[[#This Row],[Locationid]], [1]LibPAS_data!$A$2:$D$264, 4, FALSE)</f>
        <v>22669</v>
      </c>
      <c r="B42" s="8" t="str">
        <f>TEXT(C42,"yyyy")&amp;"-"&amp;"Q"&amp;LOOKUP(MONTH(C42),{1,4,7,10},{1,2,3,4})</f>
        <v>2014-Q3</v>
      </c>
      <c r="C42" s="9">
        <v>41852</v>
      </c>
      <c r="D42" s="43">
        <f>YEAR(DATE(YEAR(novplus_data[[#This Row],[Date]]), MONTH(novplus_data[[#This Row],[Date]])+6,1))</f>
        <v>2015</v>
      </c>
      <c r="E42" s="37" t="str">
        <f>TEXT(novplus_data[[#This Row],[Date]], "YYYY")</f>
        <v>2014</v>
      </c>
      <c r="F42" s="43" t="str">
        <f>TEXT(novplus_data[[#This Row],[Date]], "MMM")</f>
        <v>Aug</v>
      </c>
      <c r="G42" s="37" t="str">
        <f>VLOOKUP(I42,[1]LibPAS_data!$A$2:$C$601,3,FALSE)</f>
        <v>Maricopa</v>
      </c>
      <c r="H42" s="37" t="str">
        <f>VLOOKUP(I42,[1]LibPAS_data!$A$2:$C$601,2,FALSE)</f>
        <v>Avondale Public Library</v>
      </c>
      <c r="I42" s="3" t="s">
        <v>28</v>
      </c>
      <c r="J42" t="s">
        <v>14</v>
      </c>
      <c r="K42" t="s">
        <v>15</v>
      </c>
      <c r="L42" t="s">
        <v>16</v>
      </c>
      <c r="M42">
        <v>1</v>
      </c>
      <c r="N42">
        <v>3</v>
      </c>
      <c r="O42">
        <v>0</v>
      </c>
      <c r="P42">
        <v>0</v>
      </c>
      <c r="Q42">
        <v>0</v>
      </c>
      <c r="R42">
        <v>0</v>
      </c>
      <c r="S42">
        <v>1</v>
      </c>
      <c r="T42">
        <v>0</v>
      </c>
      <c r="U42">
        <v>0</v>
      </c>
      <c r="V42">
        <v>0</v>
      </c>
    </row>
    <row r="43" spans="1:22" x14ac:dyDescent="0.3">
      <c r="A43">
        <f>VLOOKUP(novplus_data[[#This Row],[Locationid]], [1]LibPAS_data!$A$2:$D$264, 4, FALSE)</f>
        <v>1469</v>
      </c>
      <c r="B43" s="8" t="str">
        <f>TEXT(C43,"yyyy")&amp;"-"&amp;"Q"&amp;LOOKUP(MONTH(C43),{1,4,7,10},{1,2,3,4})</f>
        <v>2014-Q3</v>
      </c>
      <c r="C43" s="9">
        <v>41852</v>
      </c>
      <c r="D43" s="43">
        <f>YEAR(DATE(YEAR(novplus_data[[#This Row],[Date]]), MONTH(novplus_data[[#This Row],[Date]])+6,1))</f>
        <v>2015</v>
      </c>
      <c r="E43" s="37" t="str">
        <f>TEXT(novplus_data[[#This Row],[Date]], "YYYY")</f>
        <v>2014</v>
      </c>
      <c r="F43" s="43" t="str">
        <f>TEXT(novplus_data[[#This Row],[Date]], "MMM")</f>
        <v>Aug</v>
      </c>
      <c r="G43" s="37" t="str">
        <f>VLOOKUP(I43,[1]LibPAS_data!$A$2:$C$601,3,FALSE)</f>
        <v>Cochise</v>
      </c>
      <c r="H43" s="37" t="str">
        <f>VLOOKUP(I43,[1]LibPAS_data!$A$2:$C$601,2,FALSE)</f>
        <v>Cochise County Library District</v>
      </c>
      <c r="I43" s="3" t="s">
        <v>32</v>
      </c>
      <c r="J43" t="s">
        <v>14</v>
      </c>
      <c r="K43" t="s">
        <v>18</v>
      </c>
      <c r="L43" t="s">
        <v>16</v>
      </c>
      <c r="M43">
        <v>60</v>
      </c>
      <c r="N43">
        <v>374</v>
      </c>
      <c r="O43">
        <v>1</v>
      </c>
      <c r="P43">
        <v>1</v>
      </c>
      <c r="Q43">
        <v>0</v>
      </c>
      <c r="R43">
        <v>0</v>
      </c>
      <c r="S43">
        <v>428</v>
      </c>
      <c r="T43">
        <v>0</v>
      </c>
      <c r="U43">
        <v>0</v>
      </c>
      <c r="V43">
        <v>0</v>
      </c>
    </row>
    <row r="44" spans="1:22" x14ac:dyDescent="0.3">
      <c r="A44">
        <f>VLOOKUP(novplus_data[[#This Row],[Locationid]], [1]LibPAS_data!$A$2:$D$264, 4, FALSE)</f>
        <v>72247</v>
      </c>
      <c r="B44" s="8" t="str">
        <f>TEXT(C44,"yyyy")&amp;"-"&amp;"Q"&amp;LOOKUP(MONTH(C44),{1,4,7,10},{1,2,3,4})</f>
        <v>2014-Q3</v>
      </c>
      <c r="C44" s="9">
        <v>41852</v>
      </c>
      <c r="D44" s="43">
        <f>YEAR(DATE(YEAR(novplus_data[[#This Row],[Date]]), MONTH(novplus_data[[#This Row],[Date]])+6,1))</f>
        <v>2015</v>
      </c>
      <c r="E44" s="37" t="str">
        <f>TEXT(novplus_data[[#This Row],[Date]], "YYYY")</f>
        <v>2014</v>
      </c>
      <c r="F44" s="43" t="str">
        <f>TEXT(novplus_data[[#This Row],[Date]], "MMM")</f>
        <v>Aug</v>
      </c>
      <c r="G44" s="37" t="str">
        <f>VLOOKUP(I44,[1]LibPAS_data!$A$2:$C$601,3,FALSE)</f>
        <v>Coconino</v>
      </c>
      <c r="H44" s="37" t="str">
        <f>VLOOKUP(I44,[1]LibPAS_data!$A$2:$C$601,2,FALSE)</f>
        <v>Flagstaff City-Coconino County Public Library</v>
      </c>
      <c r="I44" s="3" t="s">
        <v>33</v>
      </c>
      <c r="J44" t="s">
        <v>14</v>
      </c>
      <c r="K44" t="s">
        <v>15</v>
      </c>
      <c r="L44" t="s">
        <v>16</v>
      </c>
      <c r="M44">
        <v>53</v>
      </c>
      <c r="N44">
        <v>130</v>
      </c>
      <c r="O44">
        <v>0</v>
      </c>
      <c r="P44">
        <v>0</v>
      </c>
      <c r="Q44">
        <v>0</v>
      </c>
      <c r="R44">
        <v>0</v>
      </c>
      <c r="S44">
        <v>134</v>
      </c>
      <c r="T44">
        <v>0</v>
      </c>
      <c r="U44">
        <v>0</v>
      </c>
      <c r="V44">
        <v>0</v>
      </c>
    </row>
    <row r="45" spans="1:22" x14ac:dyDescent="0.3">
      <c r="A45">
        <f>VLOOKUP(novplus_data[[#This Row],[Locationid]], [1]LibPAS_data!$A$2:$D$264, 4, FALSE)</f>
        <v>33183</v>
      </c>
      <c r="B45" s="8" t="str">
        <f>TEXT(C45,"yyyy")&amp;"-"&amp;"Q"&amp;LOOKUP(MONTH(C45),{1,4,7,10},{1,2,3,4})</f>
        <v>2014-Q3</v>
      </c>
      <c r="C45" s="9">
        <v>41852</v>
      </c>
      <c r="D45" s="43">
        <f>YEAR(DATE(YEAR(novplus_data[[#This Row],[Date]]), MONTH(novplus_data[[#This Row],[Date]])+6,1))</f>
        <v>2015</v>
      </c>
      <c r="E45" s="37" t="str">
        <f>TEXT(novplus_data[[#This Row],[Date]], "YYYY")</f>
        <v>2014</v>
      </c>
      <c r="F45" s="43" t="str">
        <f>TEXT(novplus_data[[#This Row],[Date]], "MMM")</f>
        <v>Aug</v>
      </c>
      <c r="G45" s="37" t="str">
        <f>VLOOKUP(I45,[1]LibPAS_data!$A$2:$C$601,3,FALSE)</f>
        <v>Pinal</v>
      </c>
      <c r="H45" s="37" t="str">
        <f>VLOOKUP(I45,[1]LibPAS_data!$A$2:$C$601,2,FALSE)</f>
        <v>Maricopa Community Library</v>
      </c>
      <c r="I45" s="3" t="s">
        <v>61</v>
      </c>
      <c r="J45" t="s">
        <v>14</v>
      </c>
      <c r="K45" t="s">
        <v>15</v>
      </c>
      <c r="L45" t="s">
        <v>16</v>
      </c>
      <c r="M45">
        <v>5</v>
      </c>
      <c r="N45">
        <v>7</v>
      </c>
      <c r="O45">
        <v>0</v>
      </c>
      <c r="P45">
        <v>0</v>
      </c>
      <c r="Q45">
        <v>0</v>
      </c>
      <c r="R45">
        <v>0</v>
      </c>
      <c r="S45">
        <v>12</v>
      </c>
      <c r="T45">
        <v>0</v>
      </c>
      <c r="U45">
        <v>0</v>
      </c>
      <c r="V45">
        <v>0</v>
      </c>
    </row>
    <row r="46" spans="1:22" x14ac:dyDescent="0.3">
      <c r="A46">
        <f>VLOOKUP(novplus_data[[#This Row],[Locationid]], [1]LibPAS_data!$A$2:$D$264, 4, FALSE)</f>
        <v>87143</v>
      </c>
      <c r="B46" s="8" t="str">
        <f>TEXT(C46,"yyyy")&amp;"-"&amp;"Q"&amp;LOOKUP(MONTH(C46),{1,4,7,10},{1,2,3,4})</f>
        <v>2014-Q3</v>
      </c>
      <c r="C46" s="9">
        <v>41852</v>
      </c>
      <c r="D46" s="43">
        <f>YEAR(DATE(YEAR(novplus_data[[#This Row],[Date]]), MONTH(novplus_data[[#This Row],[Date]])+6,1))</f>
        <v>2015</v>
      </c>
      <c r="E46" s="37" t="str">
        <f>TEXT(novplus_data[[#This Row],[Date]], "YYYY")</f>
        <v>2014</v>
      </c>
      <c r="F46" s="43" t="str">
        <f>TEXT(novplus_data[[#This Row],[Date]], "MMM")</f>
        <v>Aug</v>
      </c>
      <c r="G46" s="37" t="str">
        <f>VLOOKUP(I46,[1]LibPAS_data!$A$2:$C$601,3,FALSE)</f>
        <v>Mohave</v>
      </c>
      <c r="H46" s="37" t="str">
        <f>VLOOKUP(I46,[1]LibPAS_data!$A$2:$C$601,2,FALSE)</f>
        <v>Mohave County Library District</v>
      </c>
      <c r="I46" s="3" t="s">
        <v>36</v>
      </c>
      <c r="J46" t="s">
        <v>14</v>
      </c>
      <c r="K46" t="s">
        <v>15</v>
      </c>
      <c r="L46" t="s">
        <v>16</v>
      </c>
      <c r="M46">
        <v>72</v>
      </c>
      <c r="N46">
        <v>1437</v>
      </c>
      <c r="O46">
        <v>0</v>
      </c>
      <c r="P46">
        <v>0</v>
      </c>
      <c r="Q46">
        <v>0</v>
      </c>
      <c r="R46">
        <v>0</v>
      </c>
      <c r="S46">
        <v>1270</v>
      </c>
      <c r="T46">
        <v>0</v>
      </c>
      <c r="U46">
        <v>0</v>
      </c>
      <c r="V46">
        <v>0</v>
      </c>
    </row>
    <row r="47" spans="1:22" x14ac:dyDescent="0.3">
      <c r="A47">
        <f>VLOOKUP(novplus_data[[#This Row],[Locationid]], [1]LibPAS_data!$A$2:$D$264, 4, FALSE)</f>
        <v>2461</v>
      </c>
      <c r="B47" s="8" t="str">
        <f>TEXT(C47,"yyyy")&amp;"-"&amp;"Q"&amp;LOOKUP(MONTH(C47),{1,4,7,10},{1,2,3,4})</f>
        <v>2014-Q3</v>
      </c>
      <c r="C47" s="9">
        <v>41852</v>
      </c>
      <c r="D47" s="43">
        <f>YEAR(DATE(YEAR(novplus_data[[#This Row],[Date]]), MONTH(novplus_data[[#This Row],[Date]])+6,1))</f>
        <v>2015</v>
      </c>
      <c r="E47" s="37" t="str">
        <f>TEXT(novplus_data[[#This Row],[Date]], "YYYY")</f>
        <v>2014</v>
      </c>
      <c r="F47" s="43" t="str">
        <f>TEXT(novplus_data[[#This Row],[Date]], "MMM")</f>
        <v>Aug</v>
      </c>
      <c r="G47" s="37" t="str">
        <f>VLOOKUP(I47,[1]LibPAS_data!$A$2:$C$601,3,FALSE)</f>
        <v>Navajo</v>
      </c>
      <c r="H47" s="37" t="str">
        <f>VLOOKUP(I47,[1]LibPAS_data!$A$2:$C$601,2,FALSE)</f>
        <v>Navajo County Library District</v>
      </c>
      <c r="I47" s="3" t="s">
        <v>37</v>
      </c>
      <c r="J47" t="s">
        <v>14</v>
      </c>
      <c r="K47" t="s">
        <v>15</v>
      </c>
      <c r="L47" t="s">
        <v>16</v>
      </c>
      <c r="M47">
        <v>4</v>
      </c>
      <c r="N47">
        <v>6</v>
      </c>
      <c r="O47">
        <v>0</v>
      </c>
      <c r="P47">
        <v>0</v>
      </c>
      <c r="Q47">
        <v>0</v>
      </c>
      <c r="R47">
        <v>0</v>
      </c>
      <c r="S47">
        <v>6</v>
      </c>
      <c r="T47">
        <v>0</v>
      </c>
      <c r="U47">
        <v>0</v>
      </c>
      <c r="V47">
        <v>0</v>
      </c>
    </row>
    <row r="48" spans="1:22" x14ac:dyDescent="0.3">
      <c r="A48">
        <f>VLOOKUP(novplus_data[[#This Row],[Locationid]], [1]LibPAS_data!$A$2:$D$264, 4, FALSE)</f>
        <v>405419</v>
      </c>
      <c r="B48" s="8" t="str">
        <f>TEXT(C48,"yyyy")&amp;"-"&amp;"Q"&amp;LOOKUP(MONTH(C48),{1,4,7,10},{1,2,3,4})</f>
        <v>2014-Q3</v>
      </c>
      <c r="C48" s="9">
        <v>41852</v>
      </c>
      <c r="D48" s="43">
        <f>YEAR(DATE(YEAR(novplus_data[[#This Row],[Date]]), MONTH(novplus_data[[#This Row],[Date]])+6,1))</f>
        <v>2015</v>
      </c>
      <c r="E48" s="37" t="str">
        <f>TEXT(novplus_data[[#This Row],[Date]], "YYYY")</f>
        <v>2014</v>
      </c>
      <c r="F48" s="43" t="str">
        <f>TEXT(novplus_data[[#This Row],[Date]], "MMM")</f>
        <v>Aug</v>
      </c>
      <c r="G48" s="37" t="str">
        <f>VLOOKUP(I48,[1]LibPAS_data!$A$2:$C$601,3,FALSE)</f>
        <v>Pima</v>
      </c>
      <c r="H48" s="37" t="str">
        <f>VLOOKUP(I48,[1]LibPAS_data!$A$2:$C$601,2,FALSE)</f>
        <v>Pima County Public Library</v>
      </c>
      <c r="I48" s="3" t="s">
        <v>38</v>
      </c>
      <c r="J48" t="s">
        <v>14</v>
      </c>
      <c r="K48" t="s">
        <v>15</v>
      </c>
      <c r="L48" t="s">
        <v>16</v>
      </c>
      <c r="M48">
        <v>300</v>
      </c>
      <c r="N48">
        <v>881</v>
      </c>
      <c r="O48">
        <v>3</v>
      </c>
      <c r="P48">
        <v>3</v>
      </c>
      <c r="Q48">
        <v>0</v>
      </c>
      <c r="R48">
        <v>0</v>
      </c>
      <c r="S48">
        <v>1226</v>
      </c>
      <c r="T48">
        <v>0</v>
      </c>
      <c r="U48">
        <v>0</v>
      </c>
      <c r="V48">
        <v>0</v>
      </c>
    </row>
    <row r="49" spans="1:22" x14ac:dyDescent="0.3">
      <c r="A49">
        <f>VLOOKUP(novplus_data[[#This Row],[Locationid]], [1]LibPAS_data!$A$2:$D$264, 4, FALSE)</f>
        <v>405419</v>
      </c>
      <c r="B49" s="8" t="str">
        <f>TEXT(C49,"yyyy")&amp;"-"&amp;"Q"&amp;LOOKUP(MONTH(C49),{1,4,7,10},{1,2,3,4})</f>
        <v>2014-Q3</v>
      </c>
      <c r="C49" s="9">
        <v>41852</v>
      </c>
      <c r="D49" s="43">
        <f>YEAR(DATE(YEAR(novplus_data[[#This Row],[Date]]), MONTH(novplus_data[[#This Row],[Date]])+6,1))</f>
        <v>2015</v>
      </c>
      <c r="E49" s="37" t="str">
        <f>TEXT(novplus_data[[#This Row],[Date]], "YYYY")</f>
        <v>2014</v>
      </c>
      <c r="F49" s="43" t="str">
        <f>TEXT(novplus_data[[#This Row],[Date]], "MMM")</f>
        <v>Aug</v>
      </c>
      <c r="G49" s="37" t="str">
        <f>VLOOKUP(I49,[1]LibPAS_data!$A$2:$C$601,3,FALSE)</f>
        <v>Pima</v>
      </c>
      <c r="H49" s="37" t="str">
        <f>VLOOKUP(I49,[1]LibPAS_data!$A$2:$C$601,2,FALSE)</f>
        <v>Pima County Public Library</v>
      </c>
      <c r="I49" s="3" t="s">
        <v>38</v>
      </c>
      <c r="J49" t="s">
        <v>14</v>
      </c>
      <c r="K49" t="s">
        <v>19</v>
      </c>
      <c r="L49" t="s">
        <v>25</v>
      </c>
      <c r="M49">
        <v>762</v>
      </c>
      <c r="N49">
        <v>743486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</row>
    <row r="50" spans="1:22" x14ac:dyDescent="0.3">
      <c r="A50">
        <f>VLOOKUP(novplus_data[[#This Row],[Locationid]], [1]LibPAS_data!$A$2:$D$264, 4, FALSE)</f>
        <v>405419</v>
      </c>
      <c r="B50" s="8" t="str">
        <f>TEXT(C50,"yyyy")&amp;"-"&amp;"Q"&amp;LOOKUP(MONTH(C50),{1,4,7,10},{1,2,3,4})</f>
        <v>2014-Q3</v>
      </c>
      <c r="C50" s="9">
        <v>41852</v>
      </c>
      <c r="D50" s="43">
        <f>YEAR(DATE(YEAR(novplus_data[[#This Row],[Date]]), MONTH(novplus_data[[#This Row],[Date]])+6,1))</f>
        <v>2015</v>
      </c>
      <c r="E50" s="37" t="str">
        <f>TEXT(novplus_data[[#This Row],[Date]], "YYYY")</f>
        <v>2014</v>
      </c>
      <c r="F50" s="43" t="str">
        <f>TEXT(novplus_data[[#This Row],[Date]], "MMM")</f>
        <v>Aug</v>
      </c>
      <c r="G50" s="37" t="str">
        <f>VLOOKUP(I50,[1]LibPAS_data!$A$2:$C$601,3,FALSE)</f>
        <v>Pima</v>
      </c>
      <c r="H50" s="37" t="str">
        <f>VLOOKUP(I50,[1]LibPAS_data!$A$2:$C$601,2,FALSE)</f>
        <v>Pima County Public Library</v>
      </c>
      <c r="I50" s="3" t="s">
        <v>38</v>
      </c>
      <c r="J50" t="s">
        <v>14</v>
      </c>
      <c r="K50" t="s">
        <v>20</v>
      </c>
      <c r="L50" t="s">
        <v>25</v>
      </c>
      <c r="M50">
        <v>21</v>
      </c>
      <c r="N50">
        <v>43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</row>
    <row r="51" spans="1:22" x14ac:dyDescent="0.3">
      <c r="A51">
        <f>VLOOKUP(novplus_data[[#This Row],[Locationid]], [1]LibPAS_data!$A$2:$D$264, 4, FALSE)</f>
        <v>8901</v>
      </c>
      <c r="B51" s="8" t="str">
        <f>TEXT(C51,"yyyy")&amp;"-"&amp;"Q"&amp;LOOKUP(MONTH(C51),{1,4,7,10},{1,2,3,4})</f>
        <v>2014-Q3</v>
      </c>
      <c r="C51" s="9">
        <v>41852</v>
      </c>
      <c r="D51" s="43">
        <f>YEAR(DATE(YEAR(novplus_data[[#This Row],[Date]]), MONTH(novplus_data[[#This Row],[Date]])+6,1))</f>
        <v>2015</v>
      </c>
      <c r="E51" s="37" t="str">
        <f>TEXT(novplus_data[[#This Row],[Date]], "YYYY")</f>
        <v>2014</v>
      </c>
      <c r="F51" s="43" t="str">
        <f>TEXT(novplus_data[[#This Row],[Date]], "MMM")</f>
        <v>Aug</v>
      </c>
      <c r="G51" s="37" t="str">
        <f>VLOOKUP(I51,[1]LibPAS_data!$A$2:$C$601,3,FALSE)</f>
        <v>Pinal</v>
      </c>
      <c r="H51" s="37" t="str">
        <f>VLOOKUP(I51,[1]LibPAS_data!$A$2:$C$601,2,FALSE)</f>
        <v>Pinal County Library District</v>
      </c>
      <c r="I51" s="3" t="s">
        <v>54</v>
      </c>
      <c r="J51" t="s">
        <v>14</v>
      </c>
      <c r="K51" t="s">
        <v>15</v>
      </c>
      <c r="L51" t="s">
        <v>16</v>
      </c>
      <c r="M51">
        <v>57</v>
      </c>
      <c r="N51">
        <v>183</v>
      </c>
      <c r="O51">
        <v>1</v>
      </c>
      <c r="P51">
        <v>1</v>
      </c>
      <c r="Q51">
        <v>0</v>
      </c>
      <c r="R51">
        <v>0</v>
      </c>
      <c r="S51">
        <v>171</v>
      </c>
      <c r="T51">
        <v>0</v>
      </c>
      <c r="U51">
        <v>0</v>
      </c>
      <c r="V51">
        <v>0</v>
      </c>
    </row>
    <row r="52" spans="1:22" x14ac:dyDescent="0.3">
      <c r="A52">
        <f>VLOOKUP(novplus_data[[#This Row],[Locationid]], [1]LibPAS_data!$A$2:$D$264, 4, FALSE)</f>
        <v>29416</v>
      </c>
      <c r="B52" s="8" t="str">
        <f>TEXT(C52,"yyyy")&amp;"-"&amp;"Q"&amp;LOOKUP(MONTH(C52),{1,4,7,10},{1,2,3,4})</f>
        <v>2014-Q3</v>
      </c>
      <c r="C52" s="9">
        <v>41852</v>
      </c>
      <c r="D52" s="43">
        <f>YEAR(DATE(YEAR(novplus_data[[#This Row],[Date]]), MONTH(novplus_data[[#This Row],[Date]])+6,1))</f>
        <v>2015</v>
      </c>
      <c r="E52" s="37" t="str">
        <f>TEXT(novplus_data[[#This Row],[Date]], "YYYY")</f>
        <v>2014</v>
      </c>
      <c r="F52" s="43" t="str">
        <f>TEXT(novplus_data[[#This Row],[Date]], "MMM")</f>
        <v>Aug</v>
      </c>
      <c r="G52" s="37" t="str">
        <f>VLOOKUP(I52,[1]LibPAS_data!$A$2:$C$601,3,FALSE)</f>
        <v>Yavapai</v>
      </c>
      <c r="H52" s="37" t="str">
        <f>VLOOKUP(I52,[1]LibPAS_data!$A$2:$C$601,2,FALSE)</f>
        <v>Prescott Public Library</v>
      </c>
      <c r="I52" s="3" t="s">
        <v>39</v>
      </c>
      <c r="J52" t="s">
        <v>14</v>
      </c>
      <c r="K52" t="s">
        <v>15</v>
      </c>
      <c r="L52" t="s">
        <v>16</v>
      </c>
      <c r="M52">
        <v>70</v>
      </c>
      <c r="N52">
        <v>196</v>
      </c>
      <c r="O52">
        <v>0</v>
      </c>
      <c r="P52">
        <v>0</v>
      </c>
      <c r="Q52">
        <v>0</v>
      </c>
      <c r="R52">
        <v>0</v>
      </c>
      <c r="S52">
        <v>204</v>
      </c>
      <c r="T52">
        <v>0</v>
      </c>
      <c r="U52">
        <v>0</v>
      </c>
      <c r="V52">
        <v>0</v>
      </c>
    </row>
    <row r="53" spans="1:22" x14ac:dyDescent="0.3">
      <c r="A53">
        <f>VLOOKUP(novplus_data[[#This Row],[Locationid]], [1]LibPAS_data!$A$2:$D$264, 4, FALSE)</f>
        <v>22616</v>
      </c>
      <c r="B53" s="8" t="str">
        <f>TEXT(C53,"yyyy")&amp;"-"&amp;"Q"&amp;LOOKUP(MONTH(C53),{1,4,7,10},{1,2,3,4})</f>
        <v>2014-Q3</v>
      </c>
      <c r="C53" s="9">
        <v>41852</v>
      </c>
      <c r="D53" s="43">
        <f>YEAR(DATE(YEAR(novplus_data[[#This Row],[Date]]), MONTH(novplus_data[[#This Row],[Date]])+6,1))</f>
        <v>2015</v>
      </c>
      <c r="E53" s="37" t="str">
        <f>TEXT(novplus_data[[#This Row],[Date]], "YYYY")</f>
        <v>2014</v>
      </c>
      <c r="F53" s="43" t="str">
        <f>TEXT(novplus_data[[#This Row],[Date]], "MMM")</f>
        <v>Aug</v>
      </c>
      <c r="G53" s="37" t="str">
        <f>VLOOKUP(I53,[1]LibPAS_data!$A$2:$C$601,3,FALSE)</f>
        <v>Yavapai</v>
      </c>
      <c r="H53" s="37" t="str">
        <f>VLOOKUP(I53,[1]LibPAS_data!$A$2:$C$601,2,FALSE)</f>
        <v>Prescott Valley Public Library</v>
      </c>
      <c r="I53" s="3" t="s">
        <v>40</v>
      </c>
      <c r="J53" t="s">
        <v>14</v>
      </c>
      <c r="K53" t="s">
        <v>15</v>
      </c>
      <c r="L53" t="s">
        <v>16</v>
      </c>
      <c r="M53">
        <v>2</v>
      </c>
      <c r="N53">
        <v>3</v>
      </c>
      <c r="O53">
        <v>0</v>
      </c>
      <c r="P53">
        <v>0</v>
      </c>
      <c r="Q53">
        <v>0</v>
      </c>
      <c r="R53">
        <v>0</v>
      </c>
      <c r="S53">
        <v>2</v>
      </c>
      <c r="T53">
        <v>0</v>
      </c>
      <c r="U53">
        <v>0</v>
      </c>
      <c r="V53">
        <v>0</v>
      </c>
    </row>
    <row r="54" spans="1:22" x14ac:dyDescent="0.3">
      <c r="A54">
        <f>VLOOKUP(novplus_data[[#This Row],[Locationid]], [1]LibPAS_data!$A$2:$D$264, 4, FALSE)</f>
        <v>11980</v>
      </c>
      <c r="B54" s="8" t="str">
        <f>TEXT(C54,"yyyy")&amp;"-"&amp;"Q"&amp;LOOKUP(MONTH(C54),{1,4,7,10},{1,2,3,4})</f>
        <v>2014-Q3</v>
      </c>
      <c r="C54" s="9">
        <v>41852</v>
      </c>
      <c r="D54" s="43">
        <f>YEAR(DATE(YEAR(novplus_data[[#This Row],[Date]]), MONTH(novplus_data[[#This Row],[Date]])+6,1))</f>
        <v>2015</v>
      </c>
      <c r="E54" s="37" t="str">
        <f>TEXT(novplus_data[[#This Row],[Date]], "YYYY")</f>
        <v>2014</v>
      </c>
      <c r="F54" s="43" t="str">
        <f>TEXT(novplus_data[[#This Row],[Date]], "MMM")</f>
        <v>Aug</v>
      </c>
      <c r="G54" s="37" t="str">
        <f>VLOOKUP(I54,[1]LibPAS_data!$A$2:$C$601,3,FALSE)</f>
        <v>Graham</v>
      </c>
      <c r="H54" s="37" t="str">
        <f>VLOOKUP(I54,[1]LibPAS_data!$A$2:$C$601,2,FALSE)</f>
        <v>Safford City - Graham County Library</v>
      </c>
      <c r="I54" s="3" t="s">
        <v>41</v>
      </c>
      <c r="J54" t="s">
        <v>14</v>
      </c>
      <c r="K54" t="s">
        <v>15</v>
      </c>
      <c r="L54" t="s">
        <v>16</v>
      </c>
      <c r="M54">
        <v>3</v>
      </c>
      <c r="N54">
        <v>16</v>
      </c>
      <c r="O54">
        <v>0</v>
      </c>
      <c r="P54">
        <v>0</v>
      </c>
      <c r="Q54">
        <v>0</v>
      </c>
      <c r="R54">
        <v>0</v>
      </c>
      <c r="S54">
        <v>6</v>
      </c>
      <c r="T54">
        <v>0</v>
      </c>
      <c r="U54">
        <v>0</v>
      </c>
      <c r="V54">
        <v>0</v>
      </c>
    </row>
    <row r="55" spans="1:22" x14ac:dyDescent="0.3">
      <c r="A55">
        <f>VLOOKUP(novplus_data[[#This Row],[Locationid]], [1]LibPAS_data!$A$2:$D$264, 4, FALSE)</f>
        <v>9301</v>
      </c>
      <c r="B55" s="8" t="str">
        <f>TEXT(C55,"yyyy")&amp;"-"&amp;"Q"&amp;LOOKUP(MONTH(C55),{1,4,7,10},{1,2,3,4})</f>
        <v>2014-Q3</v>
      </c>
      <c r="C55" s="9">
        <v>41852</v>
      </c>
      <c r="D55" s="43">
        <f>YEAR(DATE(YEAR(novplus_data[[#This Row],[Date]]), MONTH(novplus_data[[#This Row],[Date]])+6,1))</f>
        <v>2015</v>
      </c>
      <c r="E55" s="37" t="str">
        <f>TEXT(novplus_data[[#This Row],[Date]], "YYYY")</f>
        <v>2014</v>
      </c>
      <c r="F55" s="43" t="str">
        <f>TEXT(novplus_data[[#This Row],[Date]], "MMM")</f>
        <v>Aug</v>
      </c>
      <c r="G55" s="37" t="str">
        <f>VLOOKUP(I55,[1]LibPAS_data!$A$2:$C$601,3,FALSE)</f>
        <v>Yavapai</v>
      </c>
      <c r="H55" s="37" t="str">
        <f>VLOOKUP(I55,[1]LibPAS_data!$A$2:$C$601,2,FALSE)</f>
        <v>Yavapai County Library District</v>
      </c>
      <c r="I55" s="3" t="s">
        <v>43</v>
      </c>
      <c r="J55" t="s">
        <v>14</v>
      </c>
      <c r="K55" t="s">
        <v>21</v>
      </c>
      <c r="L55" t="s">
        <v>25</v>
      </c>
      <c r="M55">
        <v>531</v>
      </c>
      <c r="N55">
        <v>110814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</row>
    <row r="56" spans="1:22" x14ac:dyDescent="0.3">
      <c r="A56" t="e">
        <f>VLOOKUP(novplus_data[[#This Row],[Locationid]], [1]LibPAS_data!$A$2:$D$264, 4, FALSE)</f>
        <v>#N/A</v>
      </c>
      <c r="B56" s="8" t="str">
        <f>TEXT(C56,"yyyy")&amp;"-"&amp;"Q"&amp;LOOKUP(MONTH(C56),{1,4,7,10},{1,2,3,4})</f>
        <v>2014-Q3</v>
      </c>
      <c r="C56" s="9">
        <v>41852</v>
      </c>
      <c r="D56" s="43">
        <f>YEAR(DATE(YEAR(novplus_data[[#This Row],[Date]]), MONTH(novplus_data[[#This Row],[Date]])+6,1))</f>
        <v>2015</v>
      </c>
      <c r="E56" s="37" t="str">
        <f>TEXT(novplus_data[[#This Row],[Date]], "YYYY")</f>
        <v>2014</v>
      </c>
      <c r="F56" s="43" t="str">
        <f>TEXT(novplus_data[[#This Row],[Date]], "MMM")</f>
        <v>Aug</v>
      </c>
      <c r="G56" s="37" t="str">
        <f>VLOOKUP(I56,[1]LibPAS_data!$A$2:$C$601,3,FALSE)</f>
        <v>Yuma</v>
      </c>
      <c r="H56" s="37" t="str">
        <f>VLOOKUP(I56,[1]LibPAS_data!$A$2:$C$601,2,FALSE)</f>
        <v>Yuma County Library District</v>
      </c>
      <c r="I56" s="3" t="s">
        <v>44</v>
      </c>
      <c r="J56" t="s">
        <v>14</v>
      </c>
      <c r="K56" t="s">
        <v>22</v>
      </c>
      <c r="L56" t="s">
        <v>16</v>
      </c>
      <c r="M56">
        <v>49</v>
      </c>
      <c r="N56">
        <v>374</v>
      </c>
      <c r="O56">
        <v>1</v>
      </c>
      <c r="P56">
        <v>1</v>
      </c>
      <c r="Q56">
        <v>0</v>
      </c>
      <c r="R56">
        <v>0</v>
      </c>
      <c r="S56">
        <v>312</v>
      </c>
      <c r="T56">
        <v>0</v>
      </c>
      <c r="U56">
        <v>0</v>
      </c>
      <c r="V56">
        <v>0</v>
      </c>
    </row>
    <row r="57" spans="1:22" x14ac:dyDescent="0.3">
      <c r="A57" t="e">
        <f>VLOOKUP(novplus_data[[#This Row],[Locationid]], [1]LibPAS_data!$A$2:$D$264, 4, FALSE)</f>
        <v>#N/A</v>
      </c>
      <c r="B57" s="8" t="str">
        <f>TEXT(C57,"yyyy")&amp;"-"&amp;"Q"&amp;LOOKUP(MONTH(C57),{1,4,7,10},{1,2,3,4})</f>
        <v>2014-Q3</v>
      </c>
      <c r="C57" s="9">
        <v>41852</v>
      </c>
      <c r="D57" s="43">
        <f>YEAR(DATE(YEAR(novplus_data[[#This Row],[Date]]), MONTH(novplus_data[[#This Row],[Date]])+6,1))</f>
        <v>2015</v>
      </c>
      <c r="E57" s="37" t="str">
        <f>TEXT(novplus_data[[#This Row],[Date]], "YYYY")</f>
        <v>2014</v>
      </c>
      <c r="F57" s="43" t="str">
        <f>TEXT(novplus_data[[#This Row],[Date]], "MMM")</f>
        <v>Aug</v>
      </c>
      <c r="G57" s="37" t="str">
        <f>VLOOKUP(I57,[1]LibPAS_data!$A$2:$C$601,3,FALSE)</f>
        <v>Yuma</v>
      </c>
      <c r="H57" s="37" t="str">
        <f>VLOOKUP(I57,[1]LibPAS_data!$A$2:$C$601,2,FALSE)</f>
        <v>Yuma County Library District</v>
      </c>
      <c r="I57" s="3" t="s">
        <v>44</v>
      </c>
      <c r="J57" t="s">
        <v>14</v>
      </c>
      <c r="K57" t="s">
        <v>23</v>
      </c>
      <c r="L57" t="s">
        <v>25</v>
      </c>
      <c r="M57">
        <v>261</v>
      </c>
      <c r="N57">
        <v>7801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</row>
    <row r="58" spans="1:22" x14ac:dyDescent="0.3">
      <c r="A58">
        <f>VLOOKUP(novplus_data[[#This Row],[Locationid]], [1]LibPAS_data!$A$2:$D$264, 4, FALSE)</f>
        <v>22669</v>
      </c>
      <c r="B58" s="8" t="str">
        <f>TEXT(C58,"yyyy")&amp;"-"&amp;"Q"&amp;LOOKUP(MONTH(C58),{1,4,7,10},{1,2,3,4})</f>
        <v>2014-Q3</v>
      </c>
      <c r="C58" s="9">
        <v>41852</v>
      </c>
      <c r="D58" s="43">
        <f>YEAR(DATE(YEAR(novplus_data[[#This Row],[Date]]), MONTH(novplus_data[[#This Row],[Date]])+6,1))</f>
        <v>2015</v>
      </c>
      <c r="E58" s="37" t="str">
        <f>TEXT(novplus_data[[#This Row],[Date]], "YYYY")</f>
        <v>2014</v>
      </c>
      <c r="F58" s="43" t="str">
        <f>TEXT(novplus_data[[#This Row],[Date]], "MMM")</f>
        <v>Aug</v>
      </c>
      <c r="G58" s="37" t="str">
        <f>VLOOKUP(I58,[1]LibPAS_data!$A$2:$C$601,3,FALSE)</f>
        <v>Maricopa</v>
      </c>
      <c r="H58" s="37" t="str">
        <f>VLOOKUP(I58,[1]LibPAS_data!$A$2:$C$601,2,FALSE)</f>
        <v>Avondale Public Library</v>
      </c>
      <c r="I58" s="3" t="s">
        <v>28</v>
      </c>
      <c r="J58" t="s">
        <v>14</v>
      </c>
      <c r="K58" t="s">
        <v>62</v>
      </c>
      <c r="L58" t="s">
        <v>16</v>
      </c>
      <c r="M58">
        <v>5</v>
      </c>
      <c r="N58">
        <v>3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</row>
    <row r="59" spans="1:22" x14ac:dyDescent="0.3">
      <c r="A59" t="str">
        <f>VLOOKUP(novplus_data[[#This Row],[Locationid]], [1]LibPAS_data!$A$2:$D$264, 4, FALSE)</f>
        <v>N/A</v>
      </c>
      <c r="B59" s="8" t="str">
        <f>TEXT(C59,"yyyy")&amp;"-"&amp;"Q"&amp;LOOKUP(MONTH(C59),{1,4,7,10},{1,2,3,4})</f>
        <v>2014-Q3</v>
      </c>
      <c r="C59" s="9">
        <v>41852</v>
      </c>
      <c r="D59" s="43">
        <f>YEAR(DATE(YEAR(novplus_data[[#This Row],[Date]]), MONTH(novplus_data[[#This Row],[Date]])+6,1))</f>
        <v>2015</v>
      </c>
      <c r="E59" s="37" t="str">
        <f>TEXT(novplus_data[[#This Row],[Date]], "YYYY")</f>
        <v>2014</v>
      </c>
      <c r="F59" s="43" t="str">
        <f>TEXT(novplus_data[[#This Row],[Date]], "MMM")</f>
        <v>Aug</v>
      </c>
      <c r="G59" s="37" t="str">
        <f>VLOOKUP(I59,[1]LibPAS_data!$A$2:$C$601,3,FALSE)</f>
        <v>Maricopa</v>
      </c>
      <c r="H59" s="37" t="str">
        <f>VLOOKUP(I59,[1]LibPAS_data!$A$2:$C$601,2,FALSE)</f>
        <v>Buckeye Public Library</v>
      </c>
      <c r="I59" s="3" t="s">
        <v>45</v>
      </c>
      <c r="J59" t="s">
        <v>14</v>
      </c>
      <c r="K59" t="s">
        <v>62</v>
      </c>
      <c r="L59" t="s">
        <v>16</v>
      </c>
      <c r="M59">
        <v>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</row>
    <row r="60" spans="1:22" x14ac:dyDescent="0.3">
      <c r="A60">
        <f>VLOOKUP(novplus_data[[#This Row],[Locationid]], [1]LibPAS_data!$A$2:$D$264, 4, FALSE)</f>
        <v>309229</v>
      </c>
      <c r="B60" s="8" t="str">
        <f>TEXT(C60,"yyyy")&amp;"-"&amp;"Q"&amp;LOOKUP(MONTH(C60),{1,4,7,10},{1,2,3,4})</f>
        <v>2014-Q3</v>
      </c>
      <c r="C60" s="9">
        <v>41852</v>
      </c>
      <c r="D60" s="43">
        <f>YEAR(DATE(YEAR(novplus_data[[#This Row],[Date]]), MONTH(novplus_data[[#This Row],[Date]])+6,1))</f>
        <v>2015</v>
      </c>
      <c r="E60" s="37" t="str">
        <f>TEXT(novplus_data[[#This Row],[Date]], "YYYY")</f>
        <v>2014</v>
      </c>
      <c r="F60" s="43" t="str">
        <f>TEXT(novplus_data[[#This Row],[Date]], "MMM")</f>
        <v>Aug</v>
      </c>
      <c r="G60" s="37" t="str">
        <f>VLOOKUP(I60,[1]LibPAS_data!$A$2:$C$601,3,FALSE)</f>
        <v>Maricopa</v>
      </c>
      <c r="H60" s="37" t="str">
        <f>VLOOKUP(I60,[1]LibPAS_data!$A$2:$C$601,2,FALSE)</f>
        <v xml:space="preserve">Chandler Public Library </v>
      </c>
      <c r="I60" s="3" t="s">
        <v>46</v>
      </c>
      <c r="J60" t="s">
        <v>14</v>
      </c>
      <c r="K60" t="s">
        <v>62</v>
      </c>
      <c r="L60" t="s">
        <v>16</v>
      </c>
      <c r="M60">
        <v>130</v>
      </c>
      <c r="N60">
        <v>428</v>
      </c>
      <c r="O60">
        <v>0</v>
      </c>
      <c r="P60">
        <v>0</v>
      </c>
      <c r="Q60">
        <v>0</v>
      </c>
      <c r="R60">
        <v>671</v>
      </c>
      <c r="S60">
        <v>0</v>
      </c>
      <c r="T60">
        <v>0</v>
      </c>
      <c r="U60">
        <v>0</v>
      </c>
      <c r="V60">
        <v>0</v>
      </c>
    </row>
    <row r="61" spans="1:22" x14ac:dyDescent="0.3">
      <c r="A61">
        <f>VLOOKUP(novplus_data[[#This Row],[Locationid]], [1]LibPAS_data!$A$2:$D$264, 4, FALSE)</f>
        <v>102303</v>
      </c>
      <c r="B61" s="8" t="str">
        <f>TEXT(C61,"yyyy")&amp;"-"&amp;"Q"&amp;LOOKUP(MONTH(C61),{1,4,7,10},{1,2,3,4})</f>
        <v>2014-Q3</v>
      </c>
      <c r="C61" s="9">
        <v>41852</v>
      </c>
      <c r="D61" s="43">
        <f>YEAR(DATE(YEAR(novplus_data[[#This Row],[Date]]), MONTH(novplus_data[[#This Row],[Date]])+6,1))</f>
        <v>2015</v>
      </c>
      <c r="E61" s="37" t="str">
        <f>TEXT(novplus_data[[#This Row],[Date]], "YYYY")</f>
        <v>2014</v>
      </c>
      <c r="F61" s="43" t="str">
        <f>TEXT(novplus_data[[#This Row],[Date]], "MMM")</f>
        <v>Aug</v>
      </c>
      <c r="G61" s="37" t="str">
        <f>VLOOKUP(I61,[1]LibPAS_data!$A$2:$C$601,3,FALSE)</f>
        <v>Maricopa</v>
      </c>
      <c r="H61" s="37" t="str">
        <f>VLOOKUP(I61,[1]LibPAS_data!$A$2:$C$601,2,FALSE)</f>
        <v xml:space="preserve">Glendale Public Library </v>
      </c>
      <c r="I61" s="3" t="s">
        <v>48</v>
      </c>
      <c r="J61" t="s">
        <v>14</v>
      </c>
      <c r="K61" t="s">
        <v>62</v>
      </c>
      <c r="L61" t="s">
        <v>16</v>
      </c>
      <c r="M61">
        <v>63</v>
      </c>
      <c r="N61">
        <v>348</v>
      </c>
      <c r="O61">
        <v>0</v>
      </c>
      <c r="P61">
        <v>0</v>
      </c>
      <c r="Q61">
        <v>0</v>
      </c>
      <c r="R61">
        <v>212</v>
      </c>
      <c r="S61">
        <v>0</v>
      </c>
      <c r="T61">
        <v>0</v>
      </c>
      <c r="U61">
        <v>0</v>
      </c>
      <c r="V61">
        <v>0</v>
      </c>
    </row>
    <row r="62" spans="1:22" x14ac:dyDescent="0.3">
      <c r="A62">
        <f>VLOOKUP(novplus_data[[#This Row],[Locationid]], [1]LibPAS_data!$A$2:$D$264, 4, FALSE)</f>
        <v>145358</v>
      </c>
      <c r="B62" s="8" t="str">
        <f>TEXT(C62,"yyyy")&amp;"-"&amp;"Q"&amp;LOOKUP(MONTH(C62),{1,4,7,10},{1,2,3,4})</f>
        <v>2014-Q3</v>
      </c>
      <c r="C62" s="9">
        <v>41852</v>
      </c>
      <c r="D62" s="43">
        <f>YEAR(DATE(YEAR(novplus_data[[#This Row],[Date]]), MONTH(novplus_data[[#This Row],[Date]])+6,1))</f>
        <v>2015</v>
      </c>
      <c r="E62" s="37" t="str">
        <f>TEXT(novplus_data[[#This Row],[Date]], "YYYY")</f>
        <v>2014</v>
      </c>
      <c r="F62" s="43" t="str">
        <f>TEXT(novplus_data[[#This Row],[Date]], "MMM")</f>
        <v>Aug</v>
      </c>
      <c r="G62" s="37" t="str">
        <f>VLOOKUP(I62,[1]LibPAS_data!$A$2:$C$601,3,FALSE)</f>
        <v>Maricopa</v>
      </c>
      <c r="H62" s="37" t="str">
        <f>VLOOKUP(I62,[1]LibPAS_data!$A$2:$C$601,2,FALSE)</f>
        <v>Maricopa County Library District</v>
      </c>
      <c r="I62" s="3" t="s">
        <v>49</v>
      </c>
      <c r="J62" t="s">
        <v>14</v>
      </c>
      <c r="K62" t="s">
        <v>62</v>
      </c>
      <c r="L62" t="s">
        <v>16</v>
      </c>
      <c r="M62">
        <v>261</v>
      </c>
      <c r="N62">
        <v>550</v>
      </c>
      <c r="O62">
        <v>0</v>
      </c>
      <c r="P62">
        <v>0</v>
      </c>
      <c r="Q62">
        <v>0</v>
      </c>
      <c r="R62">
        <v>558</v>
      </c>
      <c r="S62">
        <v>0</v>
      </c>
      <c r="T62">
        <v>0</v>
      </c>
      <c r="U62">
        <v>0</v>
      </c>
      <c r="V62">
        <v>0</v>
      </c>
    </row>
    <row r="63" spans="1:22" x14ac:dyDescent="0.3">
      <c r="A63">
        <f>VLOOKUP(novplus_data[[#This Row],[Locationid]], [1]LibPAS_data!$A$2:$D$264, 4, FALSE)</f>
        <v>147983</v>
      </c>
      <c r="B63" s="8" t="str">
        <f>TEXT(C63,"yyyy")&amp;"-"&amp;"Q"&amp;LOOKUP(MONTH(C63),{1,4,7,10},{1,2,3,4})</f>
        <v>2014-Q3</v>
      </c>
      <c r="C63" s="9">
        <v>41852</v>
      </c>
      <c r="D63" s="43">
        <f>YEAR(DATE(YEAR(novplus_data[[#This Row],[Date]]), MONTH(novplus_data[[#This Row],[Date]])+6,1))</f>
        <v>2015</v>
      </c>
      <c r="E63" s="37" t="str">
        <f>TEXT(novplus_data[[#This Row],[Date]], "YYYY")</f>
        <v>2014</v>
      </c>
      <c r="F63" s="43" t="str">
        <f>TEXT(novplus_data[[#This Row],[Date]], "MMM")</f>
        <v>Aug</v>
      </c>
      <c r="G63" s="37" t="str">
        <f>VLOOKUP(I63,[1]LibPAS_data!$A$2:$C$601,3,FALSE)</f>
        <v>Maricopa</v>
      </c>
      <c r="H63" s="37" t="str">
        <f>VLOOKUP(I63,[1]LibPAS_data!$A$2:$C$601,2,FALSE)</f>
        <v>Mesa Public Library</v>
      </c>
      <c r="I63" s="3" t="s">
        <v>50</v>
      </c>
      <c r="J63" t="s">
        <v>14</v>
      </c>
      <c r="K63" t="s">
        <v>62</v>
      </c>
      <c r="L63" t="s">
        <v>16</v>
      </c>
      <c r="M63">
        <v>97</v>
      </c>
      <c r="N63">
        <v>326</v>
      </c>
      <c r="O63">
        <v>0</v>
      </c>
      <c r="P63">
        <v>0</v>
      </c>
      <c r="Q63">
        <v>0</v>
      </c>
      <c r="R63">
        <v>563</v>
      </c>
      <c r="S63">
        <v>0</v>
      </c>
      <c r="T63">
        <v>33</v>
      </c>
      <c r="U63">
        <v>0</v>
      </c>
      <c r="V63">
        <v>0</v>
      </c>
    </row>
    <row r="64" spans="1:22" x14ac:dyDescent="0.3">
      <c r="A64">
        <f>VLOOKUP(novplus_data[[#This Row],[Locationid]], [1]LibPAS_data!$A$2:$D$264, 4, FALSE)</f>
        <v>109952</v>
      </c>
      <c r="B64" s="8" t="str">
        <f>TEXT(C64,"yyyy")&amp;"-"&amp;"Q"&amp;LOOKUP(MONTH(C64),{1,4,7,10},{1,2,3,4})</f>
        <v>2014-Q3</v>
      </c>
      <c r="C64" s="9">
        <v>41852</v>
      </c>
      <c r="D64" s="43">
        <f>YEAR(DATE(YEAR(novplus_data[[#This Row],[Date]]), MONTH(novplus_data[[#This Row],[Date]])+6,1))</f>
        <v>2015</v>
      </c>
      <c r="E64" s="37" t="str">
        <f>TEXT(novplus_data[[#This Row],[Date]], "YYYY")</f>
        <v>2014</v>
      </c>
      <c r="F64" s="43" t="str">
        <f>TEXT(novplus_data[[#This Row],[Date]], "MMM")</f>
        <v>Aug</v>
      </c>
      <c r="G64" s="37" t="str">
        <f>VLOOKUP(I64,[1]LibPAS_data!$A$2:$C$601,3,FALSE)</f>
        <v>Maricopa</v>
      </c>
      <c r="H64" s="37" t="str">
        <f>VLOOKUP(I64,[1]LibPAS_data!$A$2:$C$601,2,FALSE)</f>
        <v>Peoria Public Library</v>
      </c>
      <c r="I64" s="3" t="s">
        <v>52</v>
      </c>
      <c r="J64" t="s">
        <v>14</v>
      </c>
      <c r="K64" t="s">
        <v>62</v>
      </c>
      <c r="L64" t="s">
        <v>16</v>
      </c>
      <c r="M64">
        <v>3</v>
      </c>
      <c r="N64">
        <v>3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</row>
    <row r="65" spans="1:22" x14ac:dyDescent="0.3">
      <c r="A65">
        <f>VLOOKUP(novplus_data[[#This Row],[Locationid]], [1]LibPAS_data!$A$2:$D$264, 4, FALSE)</f>
        <v>943450</v>
      </c>
      <c r="B65" s="8" t="str">
        <f>TEXT(C65,"yyyy")&amp;"-"&amp;"Q"&amp;LOOKUP(MONTH(C65),{1,4,7,10},{1,2,3,4})</f>
        <v>2014-Q3</v>
      </c>
      <c r="C65" s="9">
        <v>41852</v>
      </c>
      <c r="D65" s="43">
        <f>YEAR(DATE(YEAR(novplus_data[[#This Row],[Date]]), MONTH(novplus_data[[#This Row],[Date]])+6,1))</f>
        <v>2015</v>
      </c>
      <c r="E65" s="37" t="str">
        <f>TEXT(novplus_data[[#This Row],[Date]], "YYYY")</f>
        <v>2014</v>
      </c>
      <c r="F65" s="43" t="str">
        <f>TEXT(novplus_data[[#This Row],[Date]], "MMM")</f>
        <v>Aug</v>
      </c>
      <c r="G65" s="37" t="str">
        <f>VLOOKUP(I65,[1]LibPAS_data!$A$2:$C$601,3,FALSE)</f>
        <v>Maricopa</v>
      </c>
      <c r="H65" s="37" t="str">
        <f>VLOOKUP(I65,[1]LibPAS_data!$A$2:$C$601,2,FALSE)</f>
        <v>Phoenix Public Library</v>
      </c>
      <c r="I65" s="18" t="s">
        <v>53</v>
      </c>
      <c r="J65" t="s">
        <v>14</v>
      </c>
      <c r="K65" t="s">
        <v>62</v>
      </c>
      <c r="L65" t="s">
        <v>16</v>
      </c>
      <c r="M65">
        <v>242</v>
      </c>
      <c r="N65">
        <v>448</v>
      </c>
      <c r="O65">
        <v>0</v>
      </c>
      <c r="P65">
        <v>0</v>
      </c>
      <c r="Q65">
        <v>0</v>
      </c>
      <c r="R65">
        <v>635</v>
      </c>
      <c r="S65">
        <v>0</v>
      </c>
      <c r="T65">
        <v>148</v>
      </c>
      <c r="U65">
        <v>0</v>
      </c>
      <c r="V65">
        <v>0</v>
      </c>
    </row>
    <row r="66" spans="1:22" x14ac:dyDescent="0.3">
      <c r="A66">
        <f>VLOOKUP(novplus_data[[#This Row],[Locationid]], [1]LibPAS_data!$A$2:$D$264, 4, FALSE)</f>
        <v>174482</v>
      </c>
      <c r="B66" s="8" t="str">
        <f>TEXT(C66,"yyyy")&amp;"-"&amp;"Q"&amp;LOOKUP(MONTH(C66),{1,4,7,10},{1,2,3,4})</f>
        <v>2014-Q3</v>
      </c>
      <c r="C66" s="9">
        <v>41852</v>
      </c>
      <c r="D66" s="43">
        <f>YEAR(DATE(YEAR(novplus_data[[#This Row],[Date]]), MONTH(novplus_data[[#This Row],[Date]])+6,1))</f>
        <v>2015</v>
      </c>
      <c r="E66" s="37" t="str">
        <f>TEXT(novplus_data[[#This Row],[Date]], "YYYY")</f>
        <v>2014</v>
      </c>
      <c r="F66" s="43" t="str">
        <f>TEXT(novplus_data[[#This Row],[Date]], "MMM")</f>
        <v>Aug</v>
      </c>
      <c r="G66" s="37" t="str">
        <f>VLOOKUP(I66,[1]LibPAS_data!$A$2:$C$601,3,FALSE)</f>
        <v>Maricopa</v>
      </c>
      <c r="H66" s="37" t="str">
        <f>VLOOKUP(I66,[1]LibPAS_data!$A$2:$C$601,2,FALSE)</f>
        <v>Scottsdale Public Library</v>
      </c>
      <c r="I66" s="3" t="s">
        <v>55</v>
      </c>
      <c r="J66" t="s">
        <v>14</v>
      </c>
      <c r="K66" t="s">
        <v>62</v>
      </c>
      <c r="L66" t="s">
        <v>16</v>
      </c>
      <c r="M66">
        <v>54</v>
      </c>
      <c r="N66">
        <v>104</v>
      </c>
      <c r="O66">
        <v>0</v>
      </c>
      <c r="P66">
        <v>0</v>
      </c>
      <c r="Q66">
        <v>0</v>
      </c>
      <c r="R66">
        <v>110</v>
      </c>
      <c r="S66">
        <v>0</v>
      </c>
      <c r="T66">
        <v>20</v>
      </c>
      <c r="U66">
        <v>0</v>
      </c>
      <c r="V66">
        <v>0</v>
      </c>
    </row>
    <row r="67" spans="1:22" x14ac:dyDescent="0.3">
      <c r="A67">
        <f>VLOOKUP(novplus_data[[#This Row],[Locationid]], [1]LibPAS_data!$A$2:$D$264, 4, FALSE)</f>
        <v>140708</v>
      </c>
      <c r="B67" s="8" t="str">
        <f>TEXT(C67,"yyyy")&amp;"-"&amp;"Q"&amp;LOOKUP(MONTH(C67),{1,4,7,10},{1,2,3,4})</f>
        <v>2014-Q3</v>
      </c>
      <c r="C67" s="9">
        <v>41852</v>
      </c>
      <c r="D67" s="43">
        <f>YEAR(DATE(YEAR(novplus_data[[#This Row],[Date]]), MONTH(novplus_data[[#This Row],[Date]])+6,1))</f>
        <v>2015</v>
      </c>
      <c r="E67" s="37" t="str">
        <f>TEXT(novplus_data[[#This Row],[Date]], "YYYY")</f>
        <v>2014</v>
      </c>
      <c r="F67" s="43" t="str">
        <f>TEXT(novplus_data[[#This Row],[Date]], "MMM")</f>
        <v>Aug</v>
      </c>
      <c r="G67" s="37" t="str">
        <f>VLOOKUP(I67,[1]LibPAS_data!$A$2:$C$601,3,FALSE)</f>
        <v>Maricopa</v>
      </c>
      <c r="H67" s="37" t="str">
        <f>VLOOKUP(I67,[1]LibPAS_data!$A$2:$C$601,2,FALSE)</f>
        <v>Tempe Public Library</v>
      </c>
      <c r="I67" s="17" t="s">
        <v>56</v>
      </c>
      <c r="J67" t="s">
        <v>14</v>
      </c>
      <c r="K67" s="2" t="s">
        <v>62</v>
      </c>
      <c r="L67" s="2" t="s">
        <v>16</v>
      </c>
      <c r="M67" s="2">
        <v>45</v>
      </c>
      <c r="N67" s="2">
        <v>107</v>
      </c>
      <c r="O67" s="2">
        <v>0</v>
      </c>
      <c r="P67" s="2">
        <v>0</v>
      </c>
      <c r="Q67" s="2">
        <v>0</v>
      </c>
      <c r="R67" s="2">
        <v>115</v>
      </c>
      <c r="S67" s="2">
        <v>0</v>
      </c>
      <c r="T67" s="2">
        <v>802</v>
      </c>
      <c r="U67">
        <v>0</v>
      </c>
      <c r="V67">
        <v>0</v>
      </c>
    </row>
    <row r="68" spans="1:22" x14ac:dyDescent="0.3">
      <c r="A68">
        <f>VLOOKUP(novplus_data[[#This Row],[Locationid]], [1]LibPAS_data!$A$2:$D$264, 4, FALSE)</f>
        <v>11452</v>
      </c>
      <c r="B68" s="8" t="str">
        <f>TEXT(C68,"yyyy")&amp;"-"&amp;"Q"&amp;LOOKUP(MONTH(C68),{1,4,7,10},{1,2,3,4})</f>
        <v>2014-Q3</v>
      </c>
      <c r="C68" s="9">
        <v>41883</v>
      </c>
      <c r="D68" s="43">
        <f>YEAR(DATE(YEAR(novplus_data[[#This Row],[Date]]), MONTH(novplus_data[[#This Row],[Date]])+6,1))</f>
        <v>2015</v>
      </c>
      <c r="E68" s="37" t="str">
        <f>TEXT(novplus_data[[#This Row],[Date]], "YYYY")</f>
        <v>2014</v>
      </c>
      <c r="F68" s="43" t="str">
        <f>TEXT(novplus_data[[#This Row],[Date]], "MMM")</f>
        <v>Sep</v>
      </c>
      <c r="G68" s="37" t="str">
        <f>VLOOKUP(I68,[1]LibPAS_data!$A$2:$C$601,3,FALSE)</f>
        <v>Apache</v>
      </c>
      <c r="H68" s="37" t="str">
        <f>VLOOKUP(I68,[1]LibPAS_data!$A$2:$C$601,2,FALSE)</f>
        <v>Apache County Library District Office</v>
      </c>
      <c r="I68" s="3" t="s">
        <v>29</v>
      </c>
      <c r="J68" t="s">
        <v>14</v>
      </c>
      <c r="K68" t="s">
        <v>15</v>
      </c>
      <c r="L68" t="s">
        <v>16</v>
      </c>
      <c r="M68">
        <v>4</v>
      </c>
      <c r="N68">
        <v>8</v>
      </c>
      <c r="O68">
        <v>0</v>
      </c>
      <c r="P68">
        <v>0</v>
      </c>
      <c r="Q68">
        <v>0</v>
      </c>
      <c r="R68">
        <v>0</v>
      </c>
      <c r="S68">
        <v>4</v>
      </c>
      <c r="T68">
        <v>0</v>
      </c>
      <c r="U68">
        <v>0</v>
      </c>
      <c r="V68">
        <v>0</v>
      </c>
    </row>
    <row r="69" spans="1:22" x14ac:dyDescent="0.3">
      <c r="A69" t="e">
        <f>VLOOKUP(novplus_data[[#This Row],[Locationid]], [1]LibPAS_data!$A$2:$D$264, 4, FALSE)</f>
        <v>#N/A</v>
      </c>
      <c r="B69" s="8" t="str">
        <f>TEXT(C69,"yyyy")&amp;"-"&amp;"Q"&amp;LOOKUP(MONTH(C69),{1,4,7,10},{1,2,3,4})</f>
        <v>2014-Q3</v>
      </c>
      <c r="C69" s="9">
        <v>41883</v>
      </c>
      <c r="D69" s="43">
        <f>YEAR(DATE(YEAR(novplus_data[[#This Row],[Date]]), MONTH(novplus_data[[#This Row],[Date]])+6,1))</f>
        <v>2015</v>
      </c>
      <c r="E69" s="37" t="str">
        <f>TEXT(novplus_data[[#This Row],[Date]], "YYYY")</f>
        <v>2014</v>
      </c>
      <c r="F69" s="43" t="str">
        <f>TEXT(novplus_data[[#This Row],[Date]], "MMM")</f>
        <v>Sep</v>
      </c>
      <c r="G69" s="37" t="str">
        <f>VLOOKUP(I69,[1]LibPAS_data!$A$2:$C$601,3,FALSE)</f>
        <v>State</v>
      </c>
      <c r="H69" s="37" t="str">
        <f>VLOOKUP(I69,[1]LibPAS_data!$A$2:$C$601,2,FALSE)</f>
        <v>Arizona State Library</v>
      </c>
      <c r="I69" s="3" t="s">
        <v>42</v>
      </c>
      <c r="J69" t="s">
        <v>14</v>
      </c>
      <c r="K69" t="s">
        <v>17</v>
      </c>
      <c r="L69" t="s">
        <v>16</v>
      </c>
      <c r="M69">
        <v>229</v>
      </c>
      <c r="N69">
        <v>922</v>
      </c>
      <c r="O69">
        <v>1</v>
      </c>
      <c r="P69">
        <v>1</v>
      </c>
      <c r="Q69">
        <v>0</v>
      </c>
      <c r="R69">
        <v>0</v>
      </c>
      <c r="S69">
        <v>954</v>
      </c>
      <c r="T69">
        <v>0</v>
      </c>
      <c r="U69">
        <v>0</v>
      </c>
      <c r="V69">
        <v>0</v>
      </c>
    </row>
    <row r="70" spans="1:22" x14ac:dyDescent="0.3">
      <c r="A70" t="e">
        <f>VLOOKUP(novplus_data[[#This Row],[Locationid]], [1]LibPAS_data!$A$2:$D$264, 4, FALSE)</f>
        <v>#N/A</v>
      </c>
      <c r="B70" s="8" t="str">
        <f>TEXT(C70,"yyyy")&amp;"-"&amp;"Q"&amp;LOOKUP(MONTH(C70),{1,4,7,10},{1,2,3,4})</f>
        <v>2014-Q3</v>
      </c>
      <c r="C70" s="9">
        <v>41883</v>
      </c>
      <c r="D70" s="43">
        <f>YEAR(DATE(YEAR(novplus_data[[#This Row],[Date]]), MONTH(novplus_data[[#This Row],[Date]])+6,1))</f>
        <v>2015</v>
      </c>
      <c r="E70" s="37" t="str">
        <f>TEXT(novplus_data[[#This Row],[Date]], "YYYY")</f>
        <v>2014</v>
      </c>
      <c r="F70" s="43" t="str">
        <f>TEXT(novplus_data[[#This Row],[Date]], "MMM")</f>
        <v>Sep</v>
      </c>
      <c r="G70" s="37" t="str">
        <f>VLOOKUP(I70,[1]LibPAS_data!$A$2:$C$601,3,FALSE)</f>
        <v>State</v>
      </c>
      <c r="H70" s="37" t="str">
        <f>VLOOKUP(I70,[1]LibPAS_data!$A$2:$C$601,2,FALSE)</f>
        <v>Arizona State Library</v>
      </c>
      <c r="I70" s="3" t="s">
        <v>42</v>
      </c>
      <c r="J70" t="s">
        <v>14</v>
      </c>
      <c r="K70" t="s">
        <v>15</v>
      </c>
      <c r="L70" t="s">
        <v>16</v>
      </c>
      <c r="M70">
        <v>8</v>
      </c>
      <c r="N70">
        <v>8</v>
      </c>
      <c r="O70">
        <v>0</v>
      </c>
      <c r="P70">
        <v>0</v>
      </c>
      <c r="Q70">
        <v>0</v>
      </c>
      <c r="R70">
        <v>0</v>
      </c>
      <c r="S70">
        <v>58</v>
      </c>
      <c r="T70">
        <v>0</v>
      </c>
      <c r="U70">
        <v>0</v>
      </c>
      <c r="V70">
        <v>0</v>
      </c>
    </row>
    <row r="71" spans="1:22" x14ac:dyDescent="0.3">
      <c r="A71">
        <f>VLOOKUP(novplus_data[[#This Row],[Locationid]], [1]LibPAS_data!$A$2:$D$264, 4, FALSE)</f>
        <v>22669</v>
      </c>
      <c r="B71" s="8" t="str">
        <f>TEXT(C71,"yyyy")&amp;"-"&amp;"Q"&amp;LOOKUP(MONTH(C71),{1,4,7,10},{1,2,3,4})</f>
        <v>2014-Q3</v>
      </c>
      <c r="C71" s="9">
        <v>41883</v>
      </c>
      <c r="D71" s="43">
        <f>YEAR(DATE(YEAR(novplus_data[[#This Row],[Date]]), MONTH(novplus_data[[#This Row],[Date]])+6,1))</f>
        <v>2015</v>
      </c>
      <c r="E71" s="37" t="str">
        <f>TEXT(novplus_data[[#This Row],[Date]], "YYYY")</f>
        <v>2014</v>
      </c>
      <c r="F71" s="43" t="str">
        <f>TEXT(novplus_data[[#This Row],[Date]], "MMM")</f>
        <v>Sep</v>
      </c>
      <c r="G71" s="37" t="str">
        <f>VLOOKUP(I71,[1]LibPAS_data!$A$2:$C$601,3,FALSE)</f>
        <v>Maricopa</v>
      </c>
      <c r="H71" s="37" t="str">
        <f>VLOOKUP(I71,[1]LibPAS_data!$A$2:$C$601,2,FALSE)</f>
        <v>Avondale Public Library</v>
      </c>
      <c r="I71" s="3" t="s">
        <v>28</v>
      </c>
      <c r="J71" t="s">
        <v>14</v>
      </c>
      <c r="K71" t="s">
        <v>15</v>
      </c>
      <c r="L71" t="s">
        <v>16</v>
      </c>
      <c r="M71">
        <v>4</v>
      </c>
      <c r="N71">
        <v>9</v>
      </c>
      <c r="O71">
        <v>0</v>
      </c>
      <c r="P71">
        <v>0</v>
      </c>
      <c r="Q71">
        <v>0</v>
      </c>
      <c r="R71">
        <v>0</v>
      </c>
      <c r="S71">
        <v>5</v>
      </c>
      <c r="T71">
        <v>0</v>
      </c>
      <c r="U71">
        <v>0</v>
      </c>
      <c r="V71">
        <v>0</v>
      </c>
    </row>
    <row r="72" spans="1:22" x14ac:dyDescent="0.3">
      <c r="A72">
        <f>VLOOKUP(novplus_data[[#This Row],[Locationid]], [1]LibPAS_data!$A$2:$D$264, 4, FALSE)</f>
        <v>1469</v>
      </c>
      <c r="B72" s="8" t="str">
        <f>TEXT(C72,"yyyy")&amp;"-"&amp;"Q"&amp;LOOKUP(MONTH(C72),{1,4,7,10},{1,2,3,4})</f>
        <v>2014-Q3</v>
      </c>
      <c r="C72" s="9">
        <v>41883</v>
      </c>
      <c r="D72" s="43">
        <f>YEAR(DATE(YEAR(novplus_data[[#This Row],[Date]]), MONTH(novplus_data[[#This Row],[Date]])+6,1))</f>
        <v>2015</v>
      </c>
      <c r="E72" s="37" t="str">
        <f>TEXT(novplus_data[[#This Row],[Date]], "YYYY")</f>
        <v>2014</v>
      </c>
      <c r="F72" s="43" t="str">
        <f>TEXT(novplus_data[[#This Row],[Date]], "MMM")</f>
        <v>Sep</v>
      </c>
      <c r="G72" s="37" t="str">
        <f>VLOOKUP(I72,[1]LibPAS_data!$A$2:$C$601,3,FALSE)</f>
        <v>Cochise</v>
      </c>
      <c r="H72" s="37" t="str">
        <f>VLOOKUP(I72,[1]LibPAS_data!$A$2:$C$601,2,FALSE)</f>
        <v>Cochise County Library District</v>
      </c>
      <c r="I72" s="3" t="s">
        <v>32</v>
      </c>
      <c r="J72" t="s">
        <v>14</v>
      </c>
      <c r="K72" t="s">
        <v>18</v>
      </c>
      <c r="L72" t="s">
        <v>16</v>
      </c>
      <c r="M72">
        <v>50</v>
      </c>
      <c r="N72">
        <v>248</v>
      </c>
      <c r="O72">
        <v>0</v>
      </c>
      <c r="P72">
        <v>0</v>
      </c>
      <c r="Q72">
        <v>0</v>
      </c>
      <c r="R72">
        <v>0</v>
      </c>
      <c r="S72">
        <v>488</v>
      </c>
      <c r="T72">
        <v>0</v>
      </c>
      <c r="U72">
        <v>0</v>
      </c>
      <c r="V72">
        <v>0</v>
      </c>
    </row>
    <row r="73" spans="1:22" x14ac:dyDescent="0.3">
      <c r="A73">
        <f>VLOOKUP(novplus_data[[#This Row],[Locationid]], [1]LibPAS_data!$A$2:$D$264, 4, FALSE)</f>
        <v>72247</v>
      </c>
      <c r="B73" s="8" t="str">
        <f>TEXT(C73,"yyyy")&amp;"-"&amp;"Q"&amp;LOOKUP(MONTH(C73),{1,4,7,10},{1,2,3,4})</f>
        <v>2014-Q3</v>
      </c>
      <c r="C73" s="9">
        <v>41883</v>
      </c>
      <c r="D73" s="43">
        <f>YEAR(DATE(YEAR(novplus_data[[#This Row],[Date]]), MONTH(novplus_data[[#This Row],[Date]])+6,1))</f>
        <v>2015</v>
      </c>
      <c r="E73" s="37" t="str">
        <f>TEXT(novplus_data[[#This Row],[Date]], "YYYY")</f>
        <v>2014</v>
      </c>
      <c r="F73" s="43" t="str">
        <f>TEXT(novplus_data[[#This Row],[Date]], "MMM")</f>
        <v>Sep</v>
      </c>
      <c r="G73" s="37" t="str">
        <f>VLOOKUP(I73,[1]LibPAS_data!$A$2:$C$601,3,FALSE)</f>
        <v>Coconino</v>
      </c>
      <c r="H73" s="37" t="str">
        <f>VLOOKUP(I73,[1]LibPAS_data!$A$2:$C$601,2,FALSE)</f>
        <v>Flagstaff City-Coconino County Public Library</v>
      </c>
      <c r="I73" s="3" t="s">
        <v>33</v>
      </c>
      <c r="J73" t="s">
        <v>14</v>
      </c>
      <c r="K73" t="s">
        <v>15</v>
      </c>
      <c r="L73" t="s">
        <v>16</v>
      </c>
      <c r="M73">
        <v>72</v>
      </c>
      <c r="N73">
        <v>162</v>
      </c>
      <c r="O73">
        <v>0</v>
      </c>
      <c r="P73">
        <v>0</v>
      </c>
      <c r="Q73">
        <v>0</v>
      </c>
      <c r="R73">
        <v>0</v>
      </c>
      <c r="S73">
        <v>154</v>
      </c>
      <c r="T73">
        <v>0</v>
      </c>
      <c r="U73">
        <v>0</v>
      </c>
      <c r="V73">
        <v>24</v>
      </c>
    </row>
    <row r="74" spans="1:22" x14ac:dyDescent="0.3">
      <c r="A74">
        <f>VLOOKUP(novplus_data[[#This Row],[Locationid]], [1]LibPAS_data!$A$2:$D$264, 4, FALSE)</f>
        <v>72</v>
      </c>
      <c r="B74" s="8" t="str">
        <f>TEXT(C74,"yyyy")&amp;"-"&amp;"Q"&amp;LOOKUP(MONTH(C74),{1,4,7,10},{1,2,3,4})</f>
        <v>2014-Q3</v>
      </c>
      <c r="C74" s="9">
        <v>41883</v>
      </c>
      <c r="D74" s="43">
        <f>YEAR(DATE(YEAR(novplus_data[[#This Row],[Date]]), MONTH(novplus_data[[#This Row],[Date]])+6,1))</f>
        <v>2015</v>
      </c>
      <c r="E74" s="37" t="str">
        <f>TEXT(novplus_data[[#This Row],[Date]], "YYYY")</f>
        <v>2014</v>
      </c>
      <c r="F74" s="43" t="str">
        <f>TEXT(novplus_data[[#This Row],[Date]], "MMM")</f>
        <v>Sep</v>
      </c>
      <c r="G74" s="37" t="str">
        <f>VLOOKUP(I74,[1]LibPAS_data!$A$2:$C$601,3,FALSE)</f>
        <v>Gila</v>
      </c>
      <c r="H74" s="37" t="str">
        <f>VLOOKUP(I74,[1]LibPAS_data!$A$2:$C$601,2,FALSE)</f>
        <v>Gila County Library District</v>
      </c>
      <c r="I74" s="4" t="s">
        <v>34</v>
      </c>
      <c r="J74" t="s">
        <v>14</v>
      </c>
      <c r="K74" t="s">
        <v>15</v>
      </c>
      <c r="L74" t="s">
        <v>16</v>
      </c>
      <c r="M74">
        <v>1</v>
      </c>
      <c r="N74">
        <v>5</v>
      </c>
      <c r="O74">
        <v>0</v>
      </c>
      <c r="P74">
        <v>0</v>
      </c>
      <c r="Q74">
        <v>0</v>
      </c>
      <c r="R74">
        <v>0</v>
      </c>
      <c r="S74">
        <v>32</v>
      </c>
      <c r="T74">
        <v>0</v>
      </c>
      <c r="U74">
        <v>0</v>
      </c>
      <c r="V74">
        <v>0</v>
      </c>
    </row>
    <row r="75" spans="1:22" x14ac:dyDescent="0.3">
      <c r="A75" t="e">
        <f>VLOOKUP(novplus_data[[#This Row],[Locationid]], [1]LibPAS_data!$A$2:$D$264, 4, FALSE)</f>
        <v>#N/A</v>
      </c>
      <c r="B75" s="8" t="str">
        <f>TEXT(C75,"yyyy")&amp;"-"&amp;"Q"&amp;LOOKUP(MONTH(C75),{1,4,7,10},{1,2,3,4})</f>
        <v>2014-Q3</v>
      </c>
      <c r="C75" s="9">
        <v>41883</v>
      </c>
      <c r="D75" s="43">
        <f>YEAR(DATE(YEAR(novplus_data[[#This Row],[Date]]), MONTH(novplus_data[[#This Row],[Date]])+6,1))</f>
        <v>2015</v>
      </c>
      <c r="E75" s="37" t="str">
        <f>TEXT(novplus_data[[#This Row],[Date]], "YYYY")</f>
        <v>2014</v>
      </c>
      <c r="F75" s="43" t="str">
        <f>TEXT(novplus_data[[#This Row],[Date]], "MMM")</f>
        <v>Sep</v>
      </c>
      <c r="G75" s="37" t="str">
        <f>VLOOKUP(I75,[1]LibPAS_data!$A$2:$C$601,3,FALSE)</f>
        <v>Greenlee</v>
      </c>
      <c r="H75" s="37" t="str">
        <f>VLOOKUP(I75,[1]LibPAS_data!$A$2:$C$601,2,FALSE)</f>
        <v>Greenlee County Library</v>
      </c>
      <c r="I75" s="4" t="s">
        <v>35</v>
      </c>
      <c r="J75" t="s">
        <v>14</v>
      </c>
      <c r="K75" t="s">
        <v>15</v>
      </c>
      <c r="L75" t="s">
        <v>16</v>
      </c>
      <c r="M75">
        <v>1</v>
      </c>
      <c r="N75">
        <v>3</v>
      </c>
      <c r="O75">
        <v>1</v>
      </c>
      <c r="P75">
        <v>1</v>
      </c>
      <c r="Q75">
        <v>0</v>
      </c>
      <c r="R75">
        <v>0</v>
      </c>
      <c r="S75">
        <v>6</v>
      </c>
      <c r="T75">
        <v>0</v>
      </c>
      <c r="U75">
        <v>0</v>
      </c>
      <c r="V75">
        <v>0</v>
      </c>
    </row>
    <row r="76" spans="1:22" x14ac:dyDescent="0.3">
      <c r="A76">
        <f>VLOOKUP(novplus_data[[#This Row],[Locationid]], [1]LibPAS_data!$A$2:$D$264, 4, FALSE)</f>
        <v>33183</v>
      </c>
      <c r="B76" s="8" t="str">
        <f>TEXT(C76,"yyyy")&amp;"-"&amp;"Q"&amp;LOOKUP(MONTH(C76),{1,4,7,10},{1,2,3,4})</f>
        <v>2014-Q3</v>
      </c>
      <c r="C76" s="9">
        <v>41883</v>
      </c>
      <c r="D76" s="43">
        <f>YEAR(DATE(YEAR(novplus_data[[#This Row],[Date]]), MONTH(novplus_data[[#This Row],[Date]])+6,1))</f>
        <v>2015</v>
      </c>
      <c r="E76" s="37" t="str">
        <f>TEXT(novplus_data[[#This Row],[Date]], "YYYY")</f>
        <v>2014</v>
      </c>
      <c r="F76" s="43" t="str">
        <f>TEXT(novplus_data[[#This Row],[Date]], "MMM")</f>
        <v>Sep</v>
      </c>
      <c r="G76" s="37" t="str">
        <f>VLOOKUP(I76,[1]LibPAS_data!$A$2:$C$601,3,FALSE)</f>
        <v>Pinal</v>
      </c>
      <c r="H76" s="37" t="str">
        <f>VLOOKUP(I76,[1]LibPAS_data!$A$2:$C$601,2,FALSE)</f>
        <v>Maricopa Community Library</v>
      </c>
      <c r="I76" s="3" t="s">
        <v>61</v>
      </c>
      <c r="J76" t="s">
        <v>14</v>
      </c>
      <c r="K76" t="s">
        <v>15</v>
      </c>
      <c r="L76" t="s">
        <v>16</v>
      </c>
      <c r="M76">
        <v>7</v>
      </c>
      <c r="N76">
        <v>7</v>
      </c>
      <c r="O76">
        <v>0</v>
      </c>
      <c r="P76">
        <v>0</v>
      </c>
      <c r="Q76">
        <v>0</v>
      </c>
      <c r="R76">
        <v>0</v>
      </c>
      <c r="S76">
        <v>7</v>
      </c>
      <c r="T76">
        <v>0</v>
      </c>
      <c r="U76">
        <v>0</v>
      </c>
      <c r="V76">
        <v>0</v>
      </c>
    </row>
    <row r="77" spans="1:22" x14ac:dyDescent="0.3">
      <c r="A77">
        <f>VLOOKUP(novplus_data[[#This Row],[Locationid]], [1]LibPAS_data!$A$2:$D$264, 4, FALSE)</f>
        <v>87143</v>
      </c>
      <c r="B77" s="8" t="str">
        <f>TEXT(C77,"yyyy")&amp;"-"&amp;"Q"&amp;LOOKUP(MONTH(C77),{1,4,7,10},{1,2,3,4})</f>
        <v>2014-Q3</v>
      </c>
      <c r="C77" s="9">
        <v>41883</v>
      </c>
      <c r="D77" s="43">
        <f>YEAR(DATE(YEAR(novplus_data[[#This Row],[Date]]), MONTH(novplus_data[[#This Row],[Date]])+6,1))</f>
        <v>2015</v>
      </c>
      <c r="E77" s="37" t="str">
        <f>TEXT(novplus_data[[#This Row],[Date]], "YYYY")</f>
        <v>2014</v>
      </c>
      <c r="F77" s="43" t="str">
        <f>TEXT(novplus_data[[#This Row],[Date]], "MMM")</f>
        <v>Sep</v>
      </c>
      <c r="G77" s="37" t="str">
        <f>VLOOKUP(I77,[1]LibPAS_data!$A$2:$C$601,3,FALSE)</f>
        <v>Mohave</v>
      </c>
      <c r="H77" s="37" t="str">
        <f>VLOOKUP(I77,[1]LibPAS_data!$A$2:$C$601,2,FALSE)</f>
        <v>Mohave County Library District</v>
      </c>
      <c r="I77" s="3" t="s">
        <v>36</v>
      </c>
      <c r="J77" t="s">
        <v>14</v>
      </c>
      <c r="K77" t="s">
        <v>15</v>
      </c>
      <c r="L77" t="s">
        <v>16</v>
      </c>
      <c r="M77">
        <v>35</v>
      </c>
      <c r="N77">
        <v>644</v>
      </c>
      <c r="O77">
        <v>0</v>
      </c>
      <c r="P77">
        <v>0</v>
      </c>
      <c r="Q77">
        <v>0</v>
      </c>
      <c r="R77">
        <v>0</v>
      </c>
      <c r="S77">
        <v>982</v>
      </c>
      <c r="T77">
        <v>0</v>
      </c>
      <c r="U77">
        <v>0</v>
      </c>
      <c r="V77">
        <v>1</v>
      </c>
    </row>
    <row r="78" spans="1:22" x14ac:dyDescent="0.3">
      <c r="A78">
        <f>VLOOKUP(novplus_data[[#This Row],[Locationid]], [1]LibPAS_data!$A$2:$D$264, 4, FALSE)</f>
        <v>2461</v>
      </c>
      <c r="B78" s="8" t="str">
        <f>TEXT(C78,"yyyy")&amp;"-"&amp;"Q"&amp;LOOKUP(MONTH(C78),{1,4,7,10},{1,2,3,4})</f>
        <v>2014-Q3</v>
      </c>
      <c r="C78" s="9">
        <v>41883</v>
      </c>
      <c r="D78" s="43">
        <f>YEAR(DATE(YEAR(novplus_data[[#This Row],[Date]]), MONTH(novplus_data[[#This Row],[Date]])+6,1))</f>
        <v>2015</v>
      </c>
      <c r="E78" s="37" t="str">
        <f>TEXT(novplus_data[[#This Row],[Date]], "YYYY")</f>
        <v>2014</v>
      </c>
      <c r="F78" s="43" t="str">
        <f>TEXT(novplus_data[[#This Row],[Date]], "MMM")</f>
        <v>Sep</v>
      </c>
      <c r="G78" s="37" t="str">
        <f>VLOOKUP(I78,[1]LibPAS_data!$A$2:$C$601,3,FALSE)</f>
        <v>Navajo</v>
      </c>
      <c r="H78" s="37" t="str">
        <f>VLOOKUP(I78,[1]LibPAS_data!$A$2:$C$601,2,FALSE)</f>
        <v>Navajo County Library District</v>
      </c>
      <c r="I78" s="3" t="s">
        <v>37</v>
      </c>
      <c r="J78" t="s">
        <v>14</v>
      </c>
      <c r="K78" t="s">
        <v>15</v>
      </c>
      <c r="L78" t="s">
        <v>16</v>
      </c>
      <c r="M78">
        <v>6</v>
      </c>
      <c r="N78">
        <v>10</v>
      </c>
      <c r="O78">
        <v>0</v>
      </c>
      <c r="P78">
        <v>0</v>
      </c>
      <c r="Q78">
        <v>0</v>
      </c>
      <c r="R78">
        <v>0</v>
      </c>
      <c r="S78">
        <v>8</v>
      </c>
      <c r="T78">
        <v>0</v>
      </c>
      <c r="U78">
        <v>0</v>
      </c>
      <c r="V78">
        <v>0</v>
      </c>
    </row>
    <row r="79" spans="1:22" x14ac:dyDescent="0.3">
      <c r="A79">
        <f>VLOOKUP(novplus_data[[#This Row],[Locationid]], [1]LibPAS_data!$A$2:$D$264, 4, FALSE)</f>
        <v>405419</v>
      </c>
      <c r="B79" s="8" t="str">
        <f>TEXT(C79,"yyyy")&amp;"-"&amp;"Q"&amp;LOOKUP(MONTH(C79),{1,4,7,10},{1,2,3,4})</f>
        <v>2014-Q3</v>
      </c>
      <c r="C79" s="9">
        <v>41883</v>
      </c>
      <c r="D79" s="43">
        <f>YEAR(DATE(YEAR(novplus_data[[#This Row],[Date]]), MONTH(novplus_data[[#This Row],[Date]])+6,1))</f>
        <v>2015</v>
      </c>
      <c r="E79" s="37" t="str">
        <f>TEXT(novplus_data[[#This Row],[Date]], "YYYY")</f>
        <v>2014</v>
      </c>
      <c r="F79" s="43" t="str">
        <f>TEXT(novplus_data[[#This Row],[Date]], "MMM")</f>
        <v>Sep</v>
      </c>
      <c r="G79" s="37" t="str">
        <f>VLOOKUP(I79,[1]LibPAS_data!$A$2:$C$601,3,FALSE)</f>
        <v>Pima</v>
      </c>
      <c r="H79" s="37" t="str">
        <f>VLOOKUP(I79,[1]LibPAS_data!$A$2:$C$601,2,FALSE)</f>
        <v>Pima County Public Library</v>
      </c>
      <c r="I79" s="3" t="s">
        <v>38</v>
      </c>
      <c r="J79" t="s">
        <v>14</v>
      </c>
      <c r="K79" t="s">
        <v>15</v>
      </c>
      <c r="L79" t="s">
        <v>16</v>
      </c>
      <c r="M79">
        <v>228</v>
      </c>
      <c r="N79">
        <v>647</v>
      </c>
      <c r="O79">
        <v>0</v>
      </c>
      <c r="P79">
        <v>0</v>
      </c>
      <c r="Q79">
        <v>0</v>
      </c>
      <c r="R79">
        <v>0</v>
      </c>
      <c r="S79">
        <v>963</v>
      </c>
      <c r="T79">
        <v>0</v>
      </c>
      <c r="U79">
        <v>0</v>
      </c>
      <c r="V79">
        <v>170</v>
      </c>
    </row>
    <row r="80" spans="1:22" x14ac:dyDescent="0.3">
      <c r="A80">
        <f>VLOOKUP(novplus_data[[#This Row],[Locationid]], [1]LibPAS_data!$A$2:$D$264, 4, FALSE)</f>
        <v>405419</v>
      </c>
      <c r="B80" s="8" t="str">
        <f>TEXT(C80,"yyyy")&amp;"-"&amp;"Q"&amp;LOOKUP(MONTH(C80),{1,4,7,10},{1,2,3,4})</f>
        <v>2014-Q3</v>
      </c>
      <c r="C80" s="9">
        <v>41883</v>
      </c>
      <c r="D80" s="43">
        <f>YEAR(DATE(YEAR(novplus_data[[#This Row],[Date]]), MONTH(novplus_data[[#This Row],[Date]])+6,1))</f>
        <v>2015</v>
      </c>
      <c r="E80" s="37" t="str">
        <f>TEXT(novplus_data[[#This Row],[Date]], "YYYY")</f>
        <v>2014</v>
      </c>
      <c r="F80" s="43" t="str">
        <f>TEXT(novplus_data[[#This Row],[Date]], "MMM")</f>
        <v>Sep</v>
      </c>
      <c r="G80" s="37" t="str">
        <f>VLOOKUP(I80,[1]LibPAS_data!$A$2:$C$601,3,FALSE)</f>
        <v>Pima</v>
      </c>
      <c r="H80" s="37" t="str">
        <f>VLOOKUP(I80,[1]LibPAS_data!$A$2:$C$601,2,FALSE)</f>
        <v>Pima County Public Library</v>
      </c>
      <c r="I80" s="3" t="s">
        <v>38</v>
      </c>
      <c r="J80" t="s">
        <v>14</v>
      </c>
      <c r="K80" t="s">
        <v>19</v>
      </c>
      <c r="L80" t="s">
        <v>25</v>
      </c>
      <c r="M80">
        <v>516</v>
      </c>
      <c r="N80">
        <v>733014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</row>
    <row r="81" spans="1:22" x14ac:dyDescent="0.3">
      <c r="A81">
        <f>VLOOKUP(novplus_data[[#This Row],[Locationid]], [1]LibPAS_data!$A$2:$D$264, 4, FALSE)</f>
        <v>405419</v>
      </c>
      <c r="B81" s="8" t="str">
        <f>TEXT(C81,"yyyy")&amp;"-"&amp;"Q"&amp;LOOKUP(MONTH(C81),{1,4,7,10},{1,2,3,4})</f>
        <v>2014-Q3</v>
      </c>
      <c r="C81" s="9">
        <v>41883</v>
      </c>
      <c r="D81" s="43">
        <f>YEAR(DATE(YEAR(novplus_data[[#This Row],[Date]]), MONTH(novplus_data[[#This Row],[Date]])+6,1))</f>
        <v>2015</v>
      </c>
      <c r="E81" s="37" t="str">
        <f>TEXT(novplus_data[[#This Row],[Date]], "YYYY")</f>
        <v>2014</v>
      </c>
      <c r="F81" s="43" t="str">
        <f>TEXT(novplus_data[[#This Row],[Date]], "MMM")</f>
        <v>Sep</v>
      </c>
      <c r="G81" s="37" t="str">
        <f>VLOOKUP(I81,[1]LibPAS_data!$A$2:$C$601,3,FALSE)</f>
        <v>Pima</v>
      </c>
      <c r="H81" s="37" t="str">
        <f>VLOOKUP(I81,[1]LibPAS_data!$A$2:$C$601,2,FALSE)</f>
        <v>Pima County Public Library</v>
      </c>
      <c r="I81" s="3" t="s">
        <v>38</v>
      </c>
      <c r="J81" t="s">
        <v>14</v>
      </c>
      <c r="K81" t="s">
        <v>20</v>
      </c>
      <c r="L81" t="s">
        <v>25</v>
      </c>
      <c r="M81">
        <v>18</v>
      </c>
      <c r="N81">
        <v>42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</row>
    <row r="82" spans="1:22" x14ac:dyDescent="0.3">
      <c r="A82">
        <f>VLOOKUP(novplus_data[[#This Row],[Locationid]], [1]LibPAS_data!$A$2:$D$264, 4, FALSE)</f>
        <v>405419</v>
      </c>
      <c r="B82" s="8" t="str">
        <f>TEXT(C82,"yyyy")&amp;"-"&amp;"Q"&amp;LOOKUP(MONTH(C82),{1,4,7,10},{1,2,3,4})</f>
        <v>2014-Q3</v>
      </c>
      <c r="C82" s="9">
        <v>41883</v>
      </c>
      <c r="D82" s="43">
        <f>YEAR(DATE(YEAR(novplus_data[[#This Row],[Date]]), MONTH(novplus_data[[#This Row],[Date]])+6,1))</f>
        <v>2015</v>
      </c>
      <c r="E82" s="37" t="str">
        <f>TEXT(novplus_data[[#This Row],[Date]], "YYYY")</f>
        <v>2014</v>
      </c>
      <c r="F82" s="43" t="str">
        <f>TEXT(novplus_data[[#This Row],[Date]], "MMM")</f>
        <v>Sep</v>
      </c>
      <c r="G82" s="37" t="str">
        <f>VLOOKUP(I82,[1]LibPAS_data!$A$2:$C$601,3,FALSE)</f>
        <v>Pima</v>
      </c>
      <c r="H82" s="37" t="str">
        <f>VLOOKUP(I82,[1]LibPAS_data!$A$2:$C$601,2,FALSE)</f>
        <v>Pima County Public Library</v>
      </c>
      <c r="I82" s="3" t="s">
        <v>38</v>
      </c>
      <c r="J82" t="s">
        <v>14</v>
      </c>
      <c r="K82" t="s">
        <v>67</v>
      </c>
      <c r="L82" t="s">
        <v>25</v>
      </c>
      <c r="M82">
        <v>1</v>
      </c>
      <c r="N82">
        <v>246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</row>
    <row r="83" spans="1:22" x14ac:dyDescent="0.3">
      <c r="A83">
        <f>VLOOKUP(novplus_data[[#This Row],[Locationid]], [1]LibPAS_data!$A$2:$D$264, 4, FALSE)</f>
        <v>405419</v>
      </c>
      <c r="B83" s="8" t="str">
        <f>TEXT(C83,"yyyy")&amp;"-"&amp;"Q"&amp;LOOKUP(MONTH(C83),{1,4,7,10},{1,2,3,4})</f>
        <v>2014-Q3</v>
      </c>
      <c r="C83" s="9">
        <v>41883</v>
      </c>
      <c r="D83" s="43">
        <f>YEAR(DATE(YEAR(novplus_data[[#This Row],[Date]]), MONTH(novplus_data[[#This Row],[Date]])+6,1))</f>
        <v>2015</v>
      </c>
      <c r="E83" s="37" t="str">
        <f>TEXT(novplus_data[[#This Row],[Date]], "YYYY")</f>
        <v>2014</v>
      </c>
      <c r="F83" s="43" t="str">
        <f>TEXT(novplus_data[[#This Row],[Date]], "MMM")</f>
        <v>Sep</v>
      </c>
      <c r="G83" s="37" t="str">
        <f>VLOOKUP(I83,[1]LibPAS_data!$A$2:$C$601,3,FALSE)</f>
        <v>Pima</v>
      </c>
      <c r="H83" s="37" t="str">
        <f>VLOOKUP(I83,[1]LibPAS_data!$A$2:$C$601,2,FALSE)</f>
        <v>Pima County Public Library</v>
      </c>
      <c r="I83" s="3" t="s">
        <v>38</v>
      </c>
      <c r="J83" t="s">
        <v>14</v>
      </c>
      <c r="K83" t="s">
        <v>68</v>
      </c>
      <c r="L83" t="s">
        <v>25</v>
      </c>
      <c r="M83">
        <v>1</v>
      </c>
      <c r="N83">
        <v>106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</row>
    <row r="84" spans="1:22" x14ac:dyDescent="0.3">
      <c r="A84">
        <f>VLOOKUP(novplus_data[[#This Row],[Locationid]], [1]LibPAS_data!$A$2:$D$264, 4, FALSE)</f>
        <v>8901</v>
      </c>
      <c r="B84" s="8" t="str">
        <f>TEXT(C84,"yyyy")&amp;"-"&amp;"Q"&amp;LOOKUP(MONTH(C84),{1,4,7,10},{1,2,3,4})</f>
        <v>2014-Q3</v>
      </c>
      <c r="C84" s="9">
        <v>41883</v>
      </c>
      <c r="D84" s="43">
        <f>YEAR(DATE(YEAR(novplus_data[[#This Row],[Date]]), MONTH(novplus_data[[#This Row],[Date]])+6,1))</f>
        <v>2015</v>
      </c>
      <c r="E84" s="37" t="str">
        <f>TEXT(novplus_data[[#This Row],[Date]], "YYYY")</f>
        <v>2014</v>
      </c>
      <c r="F84" s="43" t="str">
        <f>TEXT(novplus_data[[#This Row],[Date]], "MMM")</f>
        <v>Sep</v>
      </c>
      <c r="G84" s="37" t="str">
        <f>VLOOKUP(I84,[1]LibPAS_data!$A$2:$C$601,3,FALSE)</f>
        <v>Pinal</v>
      </c>
      <c r="H84" s="37" t="str">
        <f>VLOOKUP(I84,[1]LibPAS_data!$A$2:$C$601,2,FALSE)</f>
        <v>Pinal County Library District</v>
      </c>
      <c r="I84" s="3" t="s">
        <v>54</v>
      </c>
      <c r="J84" t="s">
        <v>14</v>
      </c>
      <c r="K84" t="s">
        <v>15</v>
      </c>
      <c r="L84" t="s">
        <v>16</v>
      </c>
      <c r="M84">
        <v>55</v>
      </c>
      <c r="N84">
        <v>158</v>
      </c>
      <c r="O84">
        <v>0</v>
      </c>
      <c r="P84">
        <v>0</v>
      </c>
      <c r="Q84">
        <v>0</v>
      </c>
      <c r="R84">
        <v>0</v>
      </c>
      <c r="S84">
        <v>161</v>
      </c>
      <c r="T84">
        <v>0</v>
      </c>
      <c r="U84">
        <v>0</v>
      </c>
      <c r="V84">
        <v>5</v>
      </c>
    </row>
    <row r="85" spans="1:22" x14ac:dyDescent="0.3">
      <c r="A85">
        <f>VLOOKUP(novplus_data[[#This Row],[Locationid]], [1]LibPAS_data!$A$2:$D$264, 4, FALSE)</f>
        <v>29416</v>
      </c>
      <c r="B85" s="8" t="str">
        <f>TEXT(C85,"yyyy")&amp;"-"&amp;"Q"&amp;LOOKUP(MONTH(C85),{1,4,7,10},{1,2,3,4})</f>
        <v>2014-Q3</v>
      </c>
      <c r="C85" s="9">
        <v>41883</v>
      </c>
      <c r="D85" s="43">
        <f>YEAR(DATE(YEAR(novplus_data[[#This Row],[Date]]), MONTH(novplus_data[[#This Row],[Date]])+6,1))</f>
        <v>2015</v>
      </c>
      <c r="E85" s="37" t="str">
        <f>TEXT(novplus_data[[#This Row],[Date]], "YYYY")</f>
        <v>2014</v>
      </c>
      <c r="F85" s="43" t="str">
        <f>TEXT(novplus_data[[#This Row],[Date]], "MMM")</f>
        <v>Sep</v>
      </c>
      <c r="G85" s="37" t="str">
        <f>VLOOKUP(I85,[1]LibPAS_data!$A$2:$C$601,3,FALSE)</f>
        <v>Yavapai</v>
      </c>
      <c r="H85" s="37" t="str">
        <f>VLOOKUP(I85,[1]LibPAS_data!$A$2:$C$601,2,FALSE)</f>
        <v>Prescott Public Library</v>
      </c>
      <c r="I85" s="3" t="s">
        <v>39</v>
      </c>
      <c r="J85" t="s">
        <v>14</v>
      </c>
      <c r="K85" t="s">
        <v>15</v>
      </c>
      <c r="L85" t="s">
        <v>16</v>
      </c>
      <c r="M85">
        <v>58</v>
      </c>
      <c r="N85">
        <v>168</v>
      </c>
      <c r="O85">
        <v>0</v>
      </c>
      <c r="P85">
        <v>0</v>
      </c>
      <c r="Q85">
        <v>0</v>
      </c>
      <c r="R85">
        <v>0</v>
      </c>
      <c r="S85">
        <v>373</v>
      </c>
      <c r="T85">
        <v>0</v>
      </c>
      <c r="U85">
        <v>0</v>
      </c>
      <c r="V85">
        <v>36</v>
      </c>
    </row>
    <row r="86" spans="1:22" x14ac:dyDescent="0.3">
      <c r="A86">
        <f>VLOOKUP(novplus_data[[#This Row],[Locationid]], [1]LibPAS_data!$A$2:$D$264, 4, FALSE)</f>
        <v>11980</v>
      </c>
      <c r="B86" s="8" t="str">
        <f>TEXT(C86,"yyyy")&amp;"-"&amp;"Q"&amp;LOOKUP(MONTH(C86),{1,4,7,10},{1,2,3,4})</f>
        <v>2014-Q3</v>
      </c>
      <c r="C86" s="9">
        <v>41883</v>
      </c>
      <c r="D86" s="43">
        <f>YEAR(DATE(YEAR(novplus_data[[#This Row],[Date]]), MONTH(novplus_data[[#This Row],[Date]])+6,1))</f>
        <v>2015</v>
      </c>
      <c r="E86" s="37" t="str">
        <f>TEXT(novplus_data[[#This Row],[Date]], "YYYY")</f>
        <v>2014</v>
      </c>
      <c r="F86" s="43" t="str">
        <f>TEXT(novplus_data[[#This Row],[Date]], "MMM")</f>
        <v>Sep</v>
      </c>
      <c r="G86" s="37" t="str">
        <f>VLOOKUP(I86,[1]LibPAS_data!$A$2:$C$601,3,FALSE)</f>
        <v>Graham</v>
      </c>
      <c r="H86" s="37" t="str">
        <f>VLOOKUP(I86,[1]LibPAS_data!$A$2:$C$601,2,FALSE)</f>
        <v>Safford City - Graham County Library</v>
      </c>
      <c r="I86" s="3" t="s">
        <v>41</v>
      </c>
      <c r="J86" t="s">
        <v>14</v>
      </c>
      <c r="K86" t="s">
        <v>15</v>
      </c>
      <c r="L86" t="s">
        <v>16</v>
      </c>
      <c r="M86">
        <v>3</v>
      </c>
      <c r="N86">
        <v>12</v>
      </c>
      <c r="O86">
        <v>0</v>
      </c>
      <c r="P86">
        <v>0</v>
      </c>
      <c r="Q86">
        <v>0</v>
      </c>
      <c r="R86">
        <v>0</v>
      </c>
      <c r="S86">
        <v>9</v>
      </c>
      <c r="T86">
        <v>0</v>
      </c>
      <c r="U86">
        <v>0</v>
      </c>
      <c r="V86">
        <v>0</v>
      </c>
    </row>
    <row r="87" spans="1:22" x14ac:dyDescent="0.3">
      <c r="A87">
        <f>VLOOKUP(novplus_data[[#This Row],[Locationid]], [1]LibPAS_data!$A$2:$D$264, 4, FALSE)</f>
        <v>9301</v>
      </c>
      <c r="B87" s="8" t="str">
        <f>TEXT(C87,"yyyy")&amp;"-"&amp;"Q"&amp;LOOKUP(MONTH(C87),{1,4,7,10},{1,2,3,4})</f>
        <v>2014-Q3</v>
      </c>
      <c r="C87" s="9">
        <v>41883</v>
      </c>
      <c r="D87" s="43">
        <f>YEAR(DATE(YEAR(novplus_data[[#This Row],[Date]]), MONTH(novplus_data[[#This Row],[Date]])+6,1))</f>
        <v>2015</v>
      </c>
      <c r="E87" s="37" t="str">
        <f>TEXT(novplus_data[[#This Row],[Date]], "YYYY")</f>
        <v>2014</v>
      </c>
      <c r="F87" s="43" t="str">
        <f>TEXT(novplus_data[[#This Row],[Date]], "MMM")</f>
        <v>Sep</v>
      </c>
      <c r="G87" s="37" t="str">
        <f>VLOOKUP(I87,[1]LibPAS_data!$A$2:$C$601,3,FALSE)</f>
        <v>Yavapai</v>
      </c>
      <c r="H87" s="37" t="str">
        <f>VLOOKUP(I87,[1]LibPAS_data!$A$2:$C$601,2,FALSE)</f>
        <v>Yavapai County Library District</v>
      </c>
      <c r="I87" s="3" t="s">
        <v>43</v>
      </c>
      <c r="J87" t="s">
        <v>14</v>
      </c>
      <c r="K87" t="s">
        <v>21</v>
      </c>
      <c r="L87" t="s">
        <v>25</v>
      </c>
      <c r="M87">
        <v>514</v>
      </c>
      <c r="N87">
        <v>118979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</row>
    <row r="88" spans="1:22" x14ac:dyDescent="0.3">
      <c r="A88">
        <f>VLOOKUP(novplus_data[[#This Row],[Locationid]], [1]LibPAS_data!$A$2:$D$264, 4, FALSE)</f>
        <v>9301</v>
      </c>
      <c r="B88" s="8" t="str">
        <f>TEXT(C88,"yyyy")&amp;"-"&amp;"Q"&amp;LOOKUP(MONTH(C88),{1,4,7,10},{1,2,3,4})</f>
        <v>2014-Q3</v>
      </c>
      <c r="C88" s="9">
        <v>41883</v>
      </c>
      <c r="D88" s="43">
        <f>YEAR(DATE(YEAR(novplus_data[[#This Row],[Date]]), MONTH(novplus_data[[#This Row],[Date]])+6,1))</f>
        <v>2015</v>
      </c>
      <c r="E88" s="37" t="str">
        <f>TEXT(novplus_data[[#This Row],[Date]], "YYYY")</f>
        <v>2014</v>
      </c>
      <c r="F88" s="43" t="str">
        <f>TEXT(novplus_data[[#This Row],[Date]], "MMM")</f>
        <v>Sep</v>
      </c>
      <c r="G88" s="37" t="str">
        <f>VLOOKUP(I88,[1]LibPAS_data!$A$2:$C$601,3,FALSE)</f>
        <v>Yavapai</v>
      </c>
      <c r="H88" s="37" t="str">
        <f>VLOOKUP(I88,[1]LibPAS_data!$A$2:$C$601,2,FALSE)</f>
        <v>Yavapai County Library District</v>
      </c>
      <c r="I88" s="3" t="s">
        <v>43</v>
      </c>
      <c r="J88" t="s">
        <v>14</v>
      </c>
      <c r="K88" t="s">
        <v>23</v>
      </c>
      <c r="L88" t="s">
        <v>25</v>
      </c>
      <c r="M88">
        <v>3</v>
      </c>
      <c r="N88">
        <v>323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</row>
    <row r="89" spans="1:22" x14ac:dyDescent="0.3">
      <c r="A89" t="e">
        <f>VLOOKUP(novplus_data[[#This Row],[Locationid]], [1]LibPAS_data!$A$2:$D$264, 4, FALSE)</f>
        <v>#N/A</v>
      </c>
      <c r="B89" s="8" t="str">
        <f>TEXT(C89,"yyyy")&amp;"-"&amp;"Q"&amp;LOOKUP(MONTH(C89),{1,4,7,10},{1,2,3,4})</f>
        <v>2014-Q3</v>
      </c>
      <c r="C89" s="9">
        <v>41883</v>
      </c>
      <c r="D89" s="43">
        <f>YEAR(DATE(YEAR(novplus_data[[#This Row],[Date]]), MONTH(novplus_data[[#This Row],[Date]])+6,1))</f>
        <v>2015</v>
      </c>
      <c r="E89" s="37" t="str">
        <f>TEXT(novplus_data[[#This Row],[Date]], "YYYY")</f>
        <v>2014</v>
      </c>
      <c r="F89" s="43" t="str">
        <f>TEXT(novplus_data[[#This Row],[Date]], "MMM")</f>
        <v>Sep</v>
      </c>
      <c r="G89" s="37" t="str">
        <f>VLOOKUP(I89,[1]LibPAS_data!$A$2:$C$601,3,FALSE)</f>
        <v>Yuma</v>
      </c>
      <c r="H89" s="37" t="str">
        <f>VLOOKUP(I89,[1]LibPAS_data!$A$2:$C$601,2,FALSE)</f>
        <v>Yuma County Library District</v>
      </c>
      <c r="I89" s="3" t="s">
        <v>44</v>
      </c>
      <c r="J89" t="s">
        <v>14</v>
      </c>
      <c r="K89" t="s">
        <v>22</v>
      </c>
      <c r="L89" t="s">
        <v>16</v>
      </c>
      <c r="M89">
        <v>56</v>
      </c>
      <c r="N89">
        <v>594</v>
      </c>
      <c r="O89">
        <v>0</v>
      </c>
      <c r="P89">
        <v>0</v>
      </c>
      <c r="Q89">
        <v>0</v>
      </c>
      <c r="R89">
        <v>0</v>
      </c>
      <c r="S89">
        <v>290</v>
      </c>
      <c r="T89">
        <v>0</v>
      </c>
      <c r="U89">
        <v>0</v>
      </c>
      <c r="V89">
        <v>0</v>
      </c>
    </row>
    <row r="90" spans="1:22" x14ac:dyDescent="0.3">
      <c r="A90" t="e">
        <f>VLOOKUP(novplus_data[[#This Row],[Locationid]], [1]LibPAS_data!$A$2:$D$264, 4, FALSE)</f>
        <v>#N/A</v>
      </c>
      <c r="B90" s="8" t="str">
        <f>TEXT(C90,"yyyy")&amp;"-"&amp;"Q"&amp;LOOKUP(MONTH(C90),{1,4,7,10},{1,2,3,4})</f>
        <v>2014-Q3</v>
      </c>
      <c r="C90" s="9">
        <v>41883</v>
      </c>
      <c r="D90" s="43">
        <f>YEAR(DATE(YEAR(novplus_data[[#This Row],[Date]]), MONTH(novplus_data[[#This Row],[Date]])+6,1))</f>
        <v>2015</v>
      </c>
      <c r="E90" s="37" t="str">
        <f>TEXT(novplus_data[[#This Row],[Date]], "YYYY")</f>
        <v>2014</v>
      </c>
      <c r="F90" s="43" t="str">
        <f>TEXT(novplus_data[[#This Row],[Date]], "MMM")</f>
        <v>Sep</v>
      </c>
      <c r="G90" s="37" t="str">
        <f>VLOOKUP(I90,[1]LibPAS_data!$A$2:$C$601,3,FALSE)</f>
        <v>Yuma</v>
      </c>
      <c r="H90" s="37" t="str">
        <f>VLOOKUP(I90,[1]LibPAS_data!$A$2:$C$601,2,FALSE)</f>
        <v>Yuma County Library District</v>
      </c>
      <c r="I90" s="3" t="s">
        <v>44</v>
      </c>
      <c r="J90" t="s">
        <v>14</v>
      </c>
      <c r="K90" t="s">
        <v>23</v>
      </c>
      <c r="L90" t="s">
        <v>25</v>
      </c>
      <c r="M90">
        <v>343</v>
      </c>
      <c r="N90">
        <v>14575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</row>
    <row r="91" spans="1:22" x14ac:dyDescent="0.3">
      <c r="A91">
        <f>VLOOKUP(novplus_data[[#This Row],[Locationid]], [1]LibPAS_data!$A$2:$D$264, 4, FALSE)</f>
        <v>22669</v>
      </c>
      <c r="B91" s="8" t="str">
        <f>TEXT(C91,"yyyy")&amp;"-"&amp;"Q"&amp;LOOKUP(MONTH(C91),{1,4,7,10},{1,2,3,4})</f>
        <v>2014-Q3</v>
      </c>
      <c r="C91" s="9">
        <v>41883</v>
      </c>
      <c r="D91" s="43">
        <f>YEAR(DATE(YEAR(novplus_data[[#This Row],[Date]]), MONTH(novplus_data[[#This Row],[Date]])+6,1))</f>
        <v>2015</v>
      </c>
      <c r="E91" s="37" t="str">
        <f>TEXT(novplus_data[[#This Row],[Date]], "YYYY")</f>
        <v>2014</v>
      </c>
      <c r="F91" s="43" t="str">
        <f>TEXT(novplus_data[[#This Row],[Date]], "MMM")</f>
        <v>Sep</v>
      </c>
      <c r="G91" s="37" t="str">
        <f>VLOOKUP(I91,[1]LibPAS_data!$A$2:$C$601,3,FALSE)</f>
        <v>Maricopa</v>
      </c>
      <c r="H91" s="37" t="str">
        <f>VLOOKUP(I91,[1]LibPAS_data!$A$2:$C$601,2,FALSE)</f>
        <v>Avondale Public Library</v>
      </c>
      <c r="I91" s="3" t="s">
        <v>28</v>
      </c>
      <c r="J91" t="s">
        <v>14</v>
      </c>
      <c r="K91" t="s">
        <v>62</v>
      </c>
      <c r="L91" t="s">
        <v>16</v>
      </c>
      <c r="M91">
        <v>6</v>
      </c>
      <c r="N91">
        <v>9</v>
      </c>
      <c r="O91">
        <v>0</v>
      </c>
      <c r="P91">
        <v>0</v>
      </c>
      <c r="Q91">
        <v>0</v>
      </c>
      <c r="R91">
        <v>0</v>
      </c>
      <c r="S91">
        <v>5</v>
      </c>
      <c r="T91">
        <v>0</v>
      </c>
      <c r="U91">
        <v>0</v>
      </c>
      <c r="V91">
        <v>0</v>
      </c>
    </row>
    <row r="92" spans="1:22" x14ac:dyDescent="0.3">
      <c r="A92">
        <f>VLOOKUP(novplus_data[[#This Row],[Locationid]], [1]LibPAS_data!$A$2:$D$264, 4, FALSE)</f>
        <v>309229</v>
      </c>
      <c r="B92" s="8" t="str">
        <f>TEXT(C92,"yyyy")&amp;"-"&amp;"Q"&amp;LOOKUP(MONTH(C92),{1,4,7,10},{1,2,3,4})</f>
        <v>2014-Q3</v>
      </c>
      <c r="C92" s="9">
        <v>41883</v>
      </c>
      <c r="D92" s="43">
        <f>YEAR(DATE(YEAR(novplus_data[[#This Row],[Date]]), MONTH(novplus_data[[#This Row],[Date]])+6,1))</f>
        <v>2015</v>
      </c>
      <c r="E92" s="37" t="str">
        <f>TEXT(novplus_data[[#This Row],[Date]], "YYYY")</f>
        <v>2014</v>
      </c>
      <c r="F92" s="43" t="str">
        <f>TEXT(novplus_data[[#This Row],[Date]], "MMM")</f>
        <v>Sep</v>
      </c>
      <c r="G92" s="37" t="str">
        <f>VLOOKUP(I92,[1]LibPAS_data!$A$2:$C$601,3,FALSE)</f>
        <v>Maricopa</v>
      </c>
      <c r="H92" s="37" t="str">
        <f>VLOOKUP(I92,[1]LibPAS_data!$A$2:$C$601,2,FALSE)</f>
        <v xml:space="preserve">Chandler Public Library </v>
      </c>
      <c r="I92" s="3" t="s">
        <v>46</v>
      </c>
      <c r="J92" t="s">
        <v>14</v>
      </c>
      <c r="K92" t="s">
        <v>62</v>
      </c>
      <c r="L92" t="s">
        <v>16</v>
      </c>
      <c r="M92">
        <v>115</v>
      </c>
      <c r="N92">
        <v>363</v>
      </c>
      <c r="O92">
        <v>3</v>
      </c>
      <c r="P92">
        <v>0</v>
      </c>
      <c r="Q92">
        <v>0</v>
      </c>
      <c r="R92">
        <v>0</v>
      </c>
      <c r="S92">
        <v>463</v>
      </c>
      <c r="T92">
        <v>0</v>
      </c>
      <c r="U92">
        <v>0</v>
      </c>
      <c r="V92">
        <v>0</v>
      </c>
    </row>
    <row r="93" spans="1:22" x14ac:dyDescent="0.3">
      <c r="A93">
        <f>VLOOKUP(novplus_data[[#This Row],[Locationid]], [1]LibPAS_data!$A$2:$D$264, 4, FALSE)</f>
        <v>102303</v>
      </c>
      <c r="B93" s="8" t="str">
        <f>TEXT(C93,"yyyy")&amp;"-"&amp;"Q"&amp;LOOKUP(MONTH(C93),{1,4,7,10},{1,2,3,4})</f>
        <v>2014-Q3</v>
      </c>
      <c r="C93" s="9">
        <v>41883</v>
      </c>
      <c r="D93" s="43">
        <f>YEAR(DATE(YEAR(novplus_data[[#This Row],[Date]]), MONTH(novplus_data[[#This Row],[Date]])+6,1))</f>
        <v>2015</v>
      </c>
      <c r="E93" s="37" t="str">
        <f>TEXT(novplus_data[[#This Row],[Date]], "YYYY")</f>
        <v>2014</v>
      </c>
      <c r="F93" s="43" t="str">
        <f>TEXT(novplus_data[[#This Row],[Date]], "MMM")</f>
        <v>Sep</v>
      </c>
      <c r="G93" s="37" t="str">
        <f>VLOOKUP(I93,[1]LibPAS_data!$A$2:$C$601,3,FALSE)</f>
        <v>Maricopa</v>
      </c>
      <c r="H93" s="37" t="str">
        <f>VLOOKUP(I93,[1]LibPAS_data!$A$2:$C$601,2,FALSE)</f>
        <v xml:space="preserve">Glendale Public Library </v>
      </c>
      <c r="I93" s="3" t="s">
        <v>48</v>
      </c>
      <c r="J93" t="s">
        <v>14</v>
      </c>
      <c r="K93" t="s">
        <v>62</v>
      </c>
      <c r="L93" t="s">
        <v>16</v>
      </c>
      <c r="M93">
        <v>48</v>
      </c>
      <c r="N93">
        <v>219</v>
      </c>
      <c r="O93">
        <v>0</v>
      </c>
      <c r="P93">
        <v>0</v>
      </c>
      <c r="Q93">
        <v>0</v>
      </c>
      <c r="R93">
        <v>0</v>
      </c>
      <c r="S93">
        <v>139</v>
      </c>
      <c r="T93">
        <v>0</v>
      </c>
      <c r="U93">
        <v>0</v>
      </c>
      <c r="V93">
        <v>0</v>
      </c>
    </row>
    <row r="94" spans="1:22" x14ac:dyDescent="0.3">
      <c r="A94">
        <f>VLOOKUP(novplus_data[[#This Row],[Locationid]], [1]LibPAS_data!$A$2:$D$264, 4, FALSE)</f>
        <v>145358</v>
      </c>
      <c r="B94" s="8" t="str">
        <f>TEXT(C94,"yyyy")&amp;"-"&amp;"Q"&amp;LOOKUP(MONTH(C94),{1,4,7,10},{1,2,3,4})</f>
        <v>2014-Q3</v>
      </c>
      <c r="C94" s="9">
        <v>41883</v>
      </c>
      <c r="D94" s="43">
        <f>YEAR(DATE(YEAR(novplus_data[[#This Row],[Date]]), MONTH(novplus_data[[#This Row],[Date]])+6,1))</f>
        <v>2015</v>
      </c>
      <c r="E94" s="37" t="str">
        <f>TEXT(novplus_data[[#This Row],[Date]], "YYYY")</f>
        <v>2014</v>
      </c>
      <c r="F94" s="43" t="str">
        <f>TEXT(novplus_data[[#This Row],[Date]], "MMM")</f>
        <v>Sep</v>
      </c>
      <c r="G94" s="37" t="str">
        <f>VLOOKUP(I94,[1]LibPAS_data!$A$2:$C$601,3,FALSE)</f>
        <v>Maricopa</v>
      </c>
      <c r="H94" s="37" t="str">
        <f>VLOOKUP(I94,[1]LibPAS_data!$A$2:$C$601,2,FALSE)</f>
        <v>Maricopa County Library District</v>
      </c>
      <c r="I94" s="3" t="s">
        <v>49</v>
      </c>
      <c r="J94" t="s">
        <v>14</v>
      </c>
      <c r="K94" t="s">
        <v>62</v>
      </c>
      <c r="L94" t="s">
        <v>16</v>
      </c>
      <c r="M94">
        <v>264</v>
      </c>
      <c r="N94">
        <v>648</v>
      </c>
      <c r="O94">
        <v>0</v>
      </c>
      <c r="P94">
        <v>0</v>
      </c>
      <c r="Q94">
        <v>0</v>
      </c>
      <c r="R94">
        <v>0</v>
      </c>
      <c r="S94">
        <v>442</v>
      </c>
      <c r="T94">
        <v>0</v>
      </c>
      <c r="U94">
        <v>0</v>
      </c>
      <c r="V94">
        <v>0</v>
      </c>
    </row>
    <row r="95" spans="1:22" x14ac:dyDescent="0.3">
      <c r="A95">
        <f>VLOOKUP(novplus_data[[#This Row],[Locationid]], [1]LibPAS_data!$A$2:$D$264, 4, FALSE)</f>
        <v>147983</v>
      </c>
      <c r="B95" s="8" t="str">
        <f>TEXT(C95,"yyyy")&amp;"-"&amp;"Q"&amp;LOOKUP(MONTH(C95),{1,4,7,10},{1,2,3,4})</f>
        <v>2014-Q3</v>
      </c>
      <c r="C95" s="9">
        <v>41883</v>
      </c>
      <c r="D95" s="43">
        <f>YEAR(DATE(YEAR(novplus_data[[#This Row],[Date]]), MONTH(novplus_data[[#This Row],[Date]])+6,1))</f>
        <v>2015</v>
      </c>
      <c r="E95" s="37" t="str">
        <f>TEXT(novplus_data[[#This Row],[Date]], "YYYY")</f>
        <v>2014</v>
      </c>
      <c r="F95" s="43" t="str">
        <f>TEXT(novplus_data[[#This Row],[Date]], "MMM")</f>
        <v>Sep</v>
      </c>
      <c r="G95" s="37" t="str">
        <f>VLOOKUP(I95,[1]LibPAS_data!$A$2:$C$601,3,FALSE)</f>
        <v>Maricopa</v>
      </c>
      <c r="H95" s="37" t="str">
        <f>VLOOKUP(I95,[1]LibPAS_data!$A$2:$C$601,2,FALSE)</f>
        <v>Mesa Public Library</v>
      </c>
      <c r="I95" s="3" t="s">
        <v>50</v>
      </c>
      <c r="J95" t="s">
        <v>14</v>
      </c>
      <c r="K95" t="s">
        <v>62</v>
      </c>
      <c r="L95" t="s">
        <v>16</v>
      </c>
      <c r="M95">
        <v>80</v>
      </c>
      <c r="N95">
        <v>264</v>
      </c>
      <c r="O95">
        <v>1</v>
      </c>
      <c r="P95">
        <v>0</v>
      </c>
      <c r="Q95">
        <v>0</v>
      </c>
      <c r="R95">
        <v>0</v>
      </c>
      <c r="S95">
        <v>386</v>
      </c>
      <c r="T95">
        <v>0</v>
      </c>
      <c r="U95">
        <v>0</v>
      </c>
      <c r="V95">
        <v>19</v>
      </c>
    </row>
    <row r="96" spans="1:22" x14ac:dyDescent="0.3">
      <c r="A96">
        <f>VLOOKUP(novplus_data[[#This Row],[Locationid]], [1]LibPAS_data!$A$2:$D$264, 4, FALSE)</f>
        <v>109952</v>
      </c>
      <c r="B96" s="8" t="str">
        <f>TEXT(C96,"yyyy")&amp;"-"&amp;"Q"&amp;LOOKUP(MONTH(C96),{1,4,7,10},{1,2,3,4})</f>
        <v>2014-Q3</v>
      </c>
      <c r="C96" s="9">
        <v>41883</v>
      </c>
      <c r="D96" s="43">
        <f>YEAR(DATE(YEAR(novplus_data[[#This Row],[Date]]), MONTH(novplus_data[[#This Row],[Date]])+6,1))</f>
        <v>2015</v>
      </c>
      <c r="E96" s="37" t="str">
        <f>TEXT(novplus_data[[#This Row],[Date]], "YYYY")</f>
        <v>2014</v>
      </c>
      <c r="F96" s="43" t="str">
        <f>TEXT(novplus_data[[#This Row],[Date]], "MMM")</f>
        <v>Sep</v>
      </c>
      <c r="G96" s="37" t="str">
        <f>VLOOKUP(I96,[1]LibPAS_data!$A$2:$C$601,3,FALSE)</f>
        <v>Maricopa</v>
      </c>
      <c r="H96" s="37" t="str">
        <f>VLOOKUP(I96,[1]LibPAS_data!$A$2:$C$601,2,FALSE)</f>
        <v>Peoria Public Library</v>
      </c>
      <c r="I96" s="3" t="s">
        <v>52</v>
      </c>
      <c r="J96" t="s">
        <v>14</v>
      </c>
      <c r="K96" t="s">
        <v>62</v>
      </c>
      <c r="L96" t="s">
        <v>16</v>
      </c>
      <c r="M96">
        <v>1</v>
      </c>
      <c r="N96">
        <v>3</v>
      </c>
      <c r="O96">
        <v>0</v>
      </c>
      <c r="P96">
        <v>0</v>
      </c>
      <c r="Q96">
        <v>0</v>
      </c>
      <c r="R96">
        <v>0</v>
      </c>
      <c r="S96">
        <v>8</v>
      </c>
      <c r="T96">
        <v>0</v>
      </c>
      <c r="U96">
        <v>0</v>
      </c>
      <c r="V96">
        <v>0</v>
      </c>
    </row>
    <row r="97" spans="1:22" x14ac:dyDescent="0.3">
      <c r="A97">
        <f>VLOOKUP(novplus_data[[#This Row],[Locationid]], [1]LibPAS_data!$A$2:$D$264, 4, FALSE)</f>
        <v>943450</v>
      </c>
      <c r="B97" s="8" t="str">
        <f>TEXT(C97,"yyyy")&amp;"-"&amp;"Q"&amp;LOOKUP(MONTH(C97),{1,4,7,10},{1,2,3,4})</f>
        <v>2014-Q3</v>
      </c>
      <c r="C97" s="9">
        <v>41883</v>
      </c>
      <c r="D97" s="43">
        <f>YEAR(DATE(YEAR(novplus_data[[#This Row],[Date]]), MONTH(novplus_data[[#This Row],[Date]])+6,1))</f>
        <v>2015</v>
      </c>
      <c r="E97" s="37" t="str">
        <f>TEXT(novplus_data[[#This Row],[Date]], "YYYY")</f>
        <v>2014</v>
      </c>
      <c r="F97" s="43" t="str">
        <f>TEXT(novplus_data[[#This Row],[Date]], "MMM")</f>
        <v>Sep</v>
      </c>
      <c r="G97" s="37" t="str">
        <f>VLOOKUP(I97,[1]LibPAS_data!$A$2:$C$601,3,FALSE)</f>
        <v>Maricopa</v>
      </c>
      <c r="H97" s="37" t="str">
        <f>VLOOKUP(I97,[1]LibPAS_data!$A$2:$C$601,2,FALSE)</f>
        <v>Phoenix Public Library</v>
      </c>
      <c r="I97" s="18" t="s">
        <v>53</v>
      </c>
      <c r="J97" t="s">
        <v>14</v>
      </c>
      <c r="K97" t="s">
        <v>62</v>
      </c>
      <c r="L97" t="s">
        <v>16</v>
      </c>
      <c r="M97">
        <v>245</v>
      </c>
      <c r="N97">
        <v>482</v>
      </c>
      <c r="O97">
        <v>0</v>
      </c>
      <c r="P97">
        <v>0</v>
      </c>
      <c r="Q97">
        <v>0</v>
      </c>
      <c r="R97">
        <v>0</v>
      </c>
      <c r="S97">
        <v>551</v>
      </c>
      <c r="T97">
        <v>0</v>
      </c>
      <c r="U97">
        <v>0</v>
      </c>
      <c r="V97">
        <v>55</v>
      </c>
    </row>
    <row r="98" spans="1:22" x14ac:dyDescent="0.3">
      <c r="A98">
        <f>VLOOKUP(novplus_data[[#This Row],[Locationid]], [1]LibPAS_data!$A$2:$D$264, 4, FALSE)</f>
        <v>174482</v>
      </c>
      <c r="B98" s="8" t="str">
        <f>TEXT(C98,"yyyy")&amp;"-"&amp;"Q"&amp;LOOKUP(MONTH(C98),{1,4,7,10},{1,2,3,4})</f>
        <v>2014-Q3</v>
      </c>
      <c r="C98" s="9">
        <v>41883</v>
      </c>
      <c r="D98" s="43">
        <f>YEAR(DATE(YEAR(novplus_data[[#This Row],[Date]]), MONTH(novplus_data[[#This Row],[Date]])+6,1))</f>
        <v>2015</v>
      </c>
      <c r="E98" s="37" t="str">
        <f>TEXT(novplus_data[[#This Row],[Date]], "YYYY")</f>
        <v>2014</v>
      </c>
      <c r="F98" s="43" t="str">
        <f>TEXT(novplus_data[[#This Row],[Date]], "MMM")</f>
        <v>Sep</v>
      </c>
      <c r="G98" s="37" t="str">
        <f>VLOOKUP(I98,[1]LibPAS_data!$A$2:$C$601,3,FALSE)</f>
        <v>Maricopa</v>
      </c>
      <c r="H98" s="37" t="str">
        <f>VLOOKUP(I98,[1]LibPAS_data!$A$2:$C$601,2,FALSE)</f>
        <v>Scottsdale Public Library</v>
      </c>
      <c r="I98" s="3" t="s">
        <v>55</v>
      </c>
      <c r="J98" t="s">
        <v>14</v>
      </c>
      <c r="K98" t="s">
        <v>62</v>
      </c>
      <c r="L98" t="s">
        <v>16</v>
      </c>
      <c r="M98">
        <v>56</v>
      </c>
      <c r="N98">
        <v>99</v>
      </c>
      <c r="O98">
        <v>0</v>
      </c>
      <c r="P98">
        <v>0</v>
      </c>
      <c r="Q98">
        <v>0</v>
      </c>
      <c r="R98">
        <v>0</v>
      </c>
      <c r="S98">
        <v>145</v>
      </c>
      <c r="T98">
        <v>0</v>
      </c>
      <c r="U98">
        <v>0</v>
      </c>
      <c r="V98">
        <v>17</v>
      </c>
    </row>
    <row r="99" spans="1:22" x14ac:dyDescent="0.3">
      <c r="A99">
        <f>VLOOKUP(novplus_data[[#This Row],[Locationid]], [1]LibPAS_data!$A$2:$D$264, 4, FALSE)</f>
        <v>140708</v>
      </c>
      <c r="B99" s="8" t="str">
        <f>TEXT(C99,"yyyy")&amp;"-"&amp;"Q"&amp;LOOKUP(MONTH(C99),{1,4,7,10},{1,2,3,4})</f>
        <v>2014-Q3</v>
      </c>
      <c r="C99" s="9">
        <v>41883</v>
      </c>
      <c r="D99" s="43">
        <f>YEAR(DATE(YEAR(novplus_data[[#This Row],[Date]]), MONTH(novplus_data[[#This Row],[Date]])+6,1))</f>
        <v>2015</v>
      </c>
      <c r="E99" s="37" t="str">
        <f>TEXT(novplus_data[[#This Row],[Date]], "YYYY")</f>
        <v>2014</v>
      </c>
      <c r="F99" s="43" t="str">
        <f>TEXT(novplus_data[[#This Row],[Date]], "MMM")</f>
        <v>Sep</v>
      </c>
      <c r="G99" s="37" t="str">
        <f>VLOOKUP(I99,[1]LibPAS_data!$A$2:$C$601,3,FALSE)</f>
        <v>Maricopa</v>
      </c>
      <c r="H99" s="37" t="str">
        <f>VLOOKUP(I99,[1]LibPAS_data!$A$2:$C$601,2,FALSE)</f>
        <v>Tempe Public Library</v>
      </c>
      <c r="I99" s="17" t="s">
        <v>56</v>
      </c>
      <c r="J99" t="s">
        <v>14</v>
      </c>
      <c r="K99" t="s">
        <v>62</v>
      </c>
      <c r="L99" t="s">
        <v>16</v>
      </c>
      <c r="M99">
        <v>37</v>
      </c>
      <c r="N99">
        <v>112</v>
      </c>
      <c r="O99">
        <v>0</v>
      </c>
      <c r="P99">
        <v>0</v>
      </c>
      <c r="Q99">
        <v>0</v>
      </c>
      <c r="R99">
        <v>0</v>
      </c>
      <c r="S99">
        <v>193</v>
      </c>
      <c r="T99">
        <v>0</v>
      </c>
      <c r="U99">
        <v>0</v>
      </c>
      <c r="V99">
        <v>999</v>
      </c>
    </row>
    <row r="100" spans="1:22" x14ac:dyDescent="0.3">
      <c r="A100">
        <f>VLOOKUP(novplus_data[[#This Row],[Locationid]], [1]LibPAS_data!$A$2:$D$264, 4, FALSE)</f>
        <v>11452</v>
      </c>
      <c r="B100" s="8" t="str">
        <f>TEXT(C100,"yyyy")&amp;"-"&amp;"Q"&amp;LOOKUP(MONTH(C100),{1,4,7,10},{1,2,3,4})</f>
        <v>2014-Q4</v>
      </c>
      <c r="C100" s="9">
        <v>41913</v>
      </c>
      <c r="D100" s="43">
        <f>YEAR(DATE(YEAR(novplus_data[[#This Row],[Date]]), MONTH(novplus_data[[#This Row],[Date]])+6,1))</f>
        <v>2015</v>
      </c>
      <c r="E100" s="37" t="str">
        <f>TEXT(novplus_data[[#This Row],[Date]], "YYYY")</f>
        <v>2014</v>
      </c>
      <c r="F100" s="43" t="str">
        <f>TEXT(novplus_data[[#This Row],[Date]], "MMM")</f>
        <v>Oct</v>
      </c>
      <c r="G100" s="37" t="str">
        <f>VLOOKUP(I100,[1]LibPAS_data!$A$2:$C$601,3,FALSE)</f>
        <v>Apache</v>
      </c>
      <c r="H100" s="37" t="str">
        <f>VLOOKUP(I100,[1]LibPAS_data!$A$2:$C$601,2,FALSE)</f>
        <v>Apache County Library District Office</v>
      </c>
      <c r="I100" t="s">
        <v>29</v>
      </c>
      <c r="J100" t="s">
        <v>14</v>
      </c>
      <c r="K100" t="s">
        <v>15</v>
      </c>
      <c r="L100" t="s">
        <v>16</v>
      </c>
      <c r="M100">
        <v>3</v>
      </c>
      <c r="N100">
        <v>6</v>
      </c>
      <c r="O100">
        <v>0</v>
      </c>
      <c r="P100">
        <v>0</v>
      </c>
      <c r="Q100">
        <v>0</v>
      </c>
      <c r="R100">
        <v>0</v>
      </c>
      <c r="S100">
        <v>39</v>
      </c>
      <c r="T100">
        <v>0</v>
      </c>
      <c r="U100">
        <v>0</v>
      </c>
      <c r="V100">
        <v>0</v>
      </c>
    </row>
    <row r="101" spans="1:22" x14ac:dyDescent="0.3">
      <c r="A101">
        <f>VLOOKUP(novplus_data[[#This Row],[Locationid]], [1]LibPAS_data!$A$2:$D$264, 4, FALSE)</f>
        <v>63208</v>
      </c>
      <c r="B101" s="8" t="str">
        <f>TEXT(C101,"yyyy")&amp;"-"&amp;"Q"&amp;LOOKUP(MONTH(C101),{1,4,7,10},{1,2,3,4})</f>
        <v>2014-Q4</v>
      </c>
      <c r="C101" s="9">
        <v>41913</v>
      </c>
      <c r="D101" s="43">
        <f>YEAR(DATE(YEAR(novplus_data[[#This Row],[Date]]), MONTH(novplus_data[[#This Row],[Date]])+6,1))</f>
        <v>2015</v>
      </c>
      <c r="E101" s="37" t="str">
        <f>TEXT(novplus_data[[#This Row],[Date]], "YYYY")</f>
        <v>2014</v>
      </c>
      <c r="F101" s="43" t="str">
        <f>TEXT(novplus_data[[#This Row],[Date]], "MMM")</f>
        <v>Oct</v>
      </c>
      <c r="G101" s="37" t="str">
        <f>VLOOKUP(I101,[1]LibPAS_data!$A$2:$C$601,3,FALSE)</f>
        <v>Pinal</v>
      </c>
      <c r="H101" s="37" t="str">
        <f>VLOOKUP(I101,[1]LibPAS_data!$A$2:$C$601,2,FALSE)</f>
        <v>Apache Junction Public Library</v>
      </c>
      <c r="I101" t="s">
        <v>30</v>
      </c>
      <c r="J101" t="s">
        <v>14</v>
      </c>
      <c r="K101" t="s">
        <v>15</v>
      </c>
      <c r="L101" t="s">
        <v>16</v>
      </c>
      <c r="M101">
        <v>1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0</v>
      </c>
      <c r="U101">
        <v>0</v>
      </c>
      <c r="V101">
        <v>0</v>
      </c>
    </row>
    <row r="102" spans="1:22" x14ac:dyDescent="0.3">
      <c r="A102" t="e">
        <f>VLOOKUP(novplus_data[[#This Row],[Locationid]], [1]LibPAS_data!$A$2:$D$264, 4, FALSE)</f>
        <v>#N/A</v>
      </c>
      <c r="B102" s="8" t="str">
        <f>TEXT(C102,"yyyy")&amp;"-"&amp;"Q"&amp;LOOKUP(MONTH(C102),{1,4,7,10},{1,2,3,4})</f>
        <v>2014-Q4</v>
      </c>
      <c r="C102" s="9">
        <v>41913</v>
      </c>
      <c r="D102" s="43">
        <f>YEAR(DATE(YEAR(novplus_data[[#This Row],[Date]]), MONTH(novplus_data[[#This Row],[Date]])+6,1))</f>
        <v>2015</v>
      </c>
      <c r="E102" s="37" t="str">
        <f>TEXT(novplus_data[[#This Row],[Date]], "YYYY")</f>
        <v>2014</v>
      </c>
      <c r="F102" s="43" t="str">
        <f>TEXT(novplus_data[[#This Row],[Date]], "MMM")</f>
        <v>Oct</v>
      </c>
      <c r="G102" s="37" t="str">
        <f>VLOOKUP(I102,[1]LibPAS_data!$A$2:$C$601,3,FALSE)</f>
        <v>Pinal</v>
      </c>
      <c r="H102" s="37" t="str">
        <f>VLOOKUP(I102,[1]LibPAS_data!$A$2:$C$601,2,FALSE)</f>
        <v>Arizona City Community Library</v>
      </c>
      <c r="I102" t="s">
        <v>60</v>
      </c>
      <c r="J102" t="s">
        <v>14</v>
      </c>
      <c r="K102" t="s">
        <v>15</v>
      </c>
      <c r="L102" t="s">
        <v>16</v>
      </c>
      <c r="M102">
        <v>1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</row>
    <row r="103" spans="1:22" x14ac:dyDescent="0.3">
      <c r="A103" t="e">
        <f>VLOOKUP(novplus_data[[#This Row],[Locationid]], [1]LibPAS_data!$A$2:$D$264, 4, FALSE)</f>
        <v>#N/A</v>
      </c>
      <c r="B103" s="8" t="str">
        <f>TEXT(C103,"yyyy")&amp;"-"&amp;"Q"&amp;LOOKUP(MONTH(C103),{1,4,7,10},{1,2,3,4})</f>
        <v>2014-Q4</v>
      </c>
      <c r="C103" s="9">
        <v>41913</v>
      </c>
      <c r="D103" s="43">
        <f>YEAR(DATE(YEAR(novplus_data[[#This Row],[Date]]), MONTH(novplus_data[[#This Row],[Date]])+6,1))</f>
        <v>2015</v>
      </c>
      <c r="E103" s="37" t="str">
        <f>TEXT(novplus_data[[#This Row],[Date]], "YYYY")</f>
        <v>2014</v>
      </c>
      <c r="F103" s="43" t="str">
        <f>TEXT(novplus_data[[#This Row],[Date]], "MMM")</f>
        <v>Oct</v>
      </c>
      <c r="G103" s="37" t="str">
        <f>VLOOKUP(I103,[1]LibPAS_data!$A$2:$C$601,3,FALSE)</f>
        <v>State</v>
      </c>
      <c r="H103" s="37" t="str">
        <f>VLOOKUP(I103,[1]LibPAS_data!$A$2:$C$601,2,FALSE)</f>
        <v>Arizona State Library</v>
      </c>
      <c r="I103" s="2" t="s">
        <v>42</v>
      </c>
      <c r="J103" t="s">
        <v>14</v>
      </c>
      <c r="K103" t="s">
        <v>17</v>
      </c>
      <c r="L103" t="s">
        <v>16</v>
      </c>
      <c r="M103">
        <v>217</v>
      </c>
      <c r="N103">
        <v>844</v>
      </c>
      <c r="O103">
        <v>0</v>
      </c>
      <c r="P103">
        <v>0</v>
      </c>
      <c r="Q103">
        <v>0</v>
      </c>
      <c r="R103">
        <v>0</v>
      </c>
      <c r="S103">
        <v>906</v>
      </c>
      <c r="T103">
        <v>0</v>
      </c>
      <c r="U103">
        <v>0</v>
      </c>
      <c r="V103">
        <v>0</v>
      </c>
    </row>
    <row r="104" spans="1:22" x14ac:dyDescent="0.3">
      <c r="A104" t="e">
        <f>VLOOKUP(novplus_data[[#This Row],[Locationid]], [1]LibPAS_data!$A$2:$D$264, 4, FALSE)</f>
        <v>#N/A</v>
      </c>
      <c r="B104" s="8" t="str">
        <f>TEXT(C104,"yyyy")&amp;"-"&amp;"Q"&amp;LOOKUP(MONTH(C104),{1,4,7,10},{1,2,3,4})</f>
        <v>2014-Q4</v>
      </c>
      <c r="C104" s="9">
        <v>41913</v>
      </c>
      <c r="D104" s="43">
        <f>YEAR(DATE(YEAR(novplus_data[[#This Row],[Date]]), MONTH(novplus_data[[#This Row],[Date]])+6,1))</f>
        <v>2015</v>
      </c>
      <c r="E104" s="37" t="str">
        <f>TEXT(novplus_data[[#This Row],[Date]], "YYYY")</f>
        <v>2014</v>
      </c>
      <c r="F104" s="43" t="str">
        <f>TEXT(novplus_data[[#This Row],[Date]], "MMM")</f>
        <v>Oct</v>
      </c>
      <c r="G104" s="37" t="str">
        <f>VLOOKUP(I104,[1]LibPAS_data!$A$2:$C$601,3,FALSE)</f>
        <v>State</v>
      </c>
      <c r="H104" s="37" t="str">
        <f>VLOOKUP(I104,[1]LibPAS_data!$A$2:$C$601,2,FALSE)</f>
        <v>Arizona State Library</v>
      </c>
      <c r="I104" s="2" t="s">
        <v>42</v>
      </c>
      <c r="J104" t="s">
        <v>14</v>
      </c>
      <c r="K104" t="s">
        <v>15</v>
      </c>
      <c r="L104" t="s">
        <v>16</v>
      </c>
      <c r="M104">
        <v>22</v>
      </c>
      <c r="N104">
        <v>17</v>
      </c>
      <c r="O104">
        <v>0</v>
      </c>
      <c r="P104">
        <v>0</v>
      </c>
      <c r="Q104">
        <v>0</v>
      </c>
      <c r="R104">
        <v>0</v>
      </c>
      <c r="S104">
        <v>60</v>
      </c>
      <c r="T104">
        <v>0</v>
      </c>
      <c r="U104">
        <v>0</v>
      </c>
      <c r="V104">
        <v>0</v>
      </c>
    </row>
    <row r="105" spans="1:22" x14ac:dyDescent="0.3">
      <c r="A105">
        <f>VLOOKUP(novplus_data[[#This Row],[Locationid]], [1]LibPAS_data!$A$2:$D$264, 4, FALSE)</f>
        <v>22669</v>
      </c>
      <c r="B105" s="8" t="str">
        <f>TEXT(C105,"yyyy")&amp;"-"&amp;"Q"&amp;LOOKUP(MONTH(C105),{1,4,7,10},{1,2,3,4})</f>
        <v>2014-Q4</v>
      </c>
      <c r="C105" s="9">
        <v>41913</v>
      </c>
      <c r="D105" s="43">
        <f>YEAR(DATE(YEAR(novplus_data[[#This Row],[Date]]), MONTH(novplus_data[[#This Row],[Date]])+6,1))</f>
        <v>2015</v>
      </c>
      <c r="E105" s="37" t="str">
        <f>TEXT(novplus_data[[#This Row],[Date]], "YYYY")</f>
        <v>2014</v>
      </c>
      <c r="F105" s="43" t="str">
        <f>TEXT(novplus_data[[#This Row],[Date]], "MMM")</f>
        <v>Oct</v>
      </c>
      <c r="G105" s="37" t="str">
        <f>VLOOKUP(I105,[1]LibPAS_data!$A$2:$C$601,3,FALSE)</f>
        <v>Maricopa</v>
      </c>
      <c r="H105" s="37" t="str">
        <f>VLOOKUP(I105,[1]LibPAS_data!$A$2:$C$601,2,FALSE)</f>
        <v>Avondale Public Library</v>
      </c>
      <c r="I105" t="s">
        <v>28</v>
      </c>
      <c r="J105" t="s">
        <v>14</v>
      </c>
      <c r="K105" t="s">
        <v>15</v>
      </c>
      <c r="L105" t="s">
        <v>16</v>
      </c>
      <c r="M105">
        <v>5</v>
      </c>
      <c r="N105">
        <v>19</v>
      </c>
      <c r="O105">
        <v>0</v>
      </c>
      <c r="P105">
        <v>0</v>
      </c>
      <c r="Q105">
        <v>0</v>
      </c>
      <c r="R105">
        <v>0</v>
      </c>
      <c r="S105">
        <v>67</v>
      </c>
      <c r="T105">
        <v>0</v>
      </c>
      <c r="U105">
        <v>0</v>
      </c>
      <c r="V105">
        <v>0</v>
      </c>
    </row>
    <row r="106" spans="1:22" x14ac:dyDescent="0.3">
      <c r="A106">
        <f>VLOOKUP(novplus_data[[#This Row],[Locationid]], [1]LibPAS_data!$A$2:$D$264, 4, FALSE)</f>
        <v>1469</v>
      </c>
      <c r="B106" s="8" t="str">
        <f>TEXT(C106,"yyyy")&amp;"-"&amp;"Q"&amp;LOOKUP(MONTH(C106),{1,4,7,10},{1,2,3,4})</f>
        <v>2014-Q4</v>
      </c>
      <c r="C106" s="9">
        <v>41913</v>
      </c>
      <c r="D106" s="43">
        <f>YEAR(DATE(YEAR(novplus_data[[#This Row],[Date]]), MONTH(novplus_data[[#This Row],[Date]])+6,1))</f>
        <v>2015</v>
      </c>
      <c r="E106" s="37" t="str">
        <f>TEXT(novplus_data[[#This Row],[Date]], "YYYY")</f>
        <v>2014</v>
      </c>
      <c r="F106" s="43" t="str">
        <f>TEXT(novplus_data[[#This Row],[Date]], "MMM")</f>
        <v>Oct</v>
      </c>
      <c r="G106" s="37" t="str">
        <f>VLOOKUP(I106,[1]LibPAS_data!$A$2:$C$601,3,FALSE)</f>
        <v>Cochise</v>
      </c>
      <c r="H106" s="37" t="str">
        <f>VLOOKUP(I106,[1]LibPAS_data!$A$2:$C$601,2,FALSE)</f>
        <v>Cochise County Library District</v>
      </c>
      <c r="I106" t="s">
        <v>32</v>
      </c>
      <c r="J106" t="s">
        <v>14</v>
      </c>
      <c r="K106" t="s">
        <v>18</v>
      </c>
      <c r="L106" t="s">
        <v>16</v>
      </c>
      <c r="M106">
        <v>31</v>
      </c>
      <c r="N106">
        <v>191</v>
      </c>
      <c r="O106">
        <v>0</v>
      </c>
      <c r="P106">
        <v>0</v>
      </c>
      <c r="Q106">
        <v>0</v>
      </c>
      <c r="R106">
        <v>0</v>
      </c>
      <c r="S106">
        <v>208</v>
      </c>
      <c r="T106">
        <v>0</v>
      </c>
      <c r="U106">
        <v>0</v>
      </c>
      <c r="V106">
        <v>0</v>
      </c>
    </row>
    <row r="107" spans="1:22" x14ac:dyDescent="0.3">
      <c r="A107">
        <f>VLOOKUP(novplus_data[[#This Row],[Locationid]], [1]LibPAS_data!$A$2:$D$264, 4, FALSE)</f>
        <v>9676</v>
      </c>
      <c r="B107" s="8" t="str">
        <f>TEXT(C107,"yyyy")&amp;"-"&amp;"Q"&amp;LOOKUP(MONTH(C107),{1,4,7,10},{1,2,3,4})</f>
        <v>2014-Q4</v>
      </c>
      <c r="C107" s="9">
        <v>41913</v>
      </c>
      <c r="D107" s="43">
        <f>YEAR(DATE(YEAR(novplus_data[[#This Row],[Date]]), MONTH(novplus_data[[#This Row],[Date]])+6,1))</f>
        <v>2015</v>
      </c>
      <c r="E107" s="37" t="str">
        <f>TEXT(novplus_data[[#This Row],[Date]], "YYYY")</f>
        <v>2014</v>
      </c>
      <c r="F107" s="43" t="str">
        <f>TEXT(novplus_data[[#This Row],[Date]], "MMM")</f>
        <v>Oct</v>
      </c>
      <c r="G107" s="37" t="str">
        <f>VLOOKUP(I107,[1]LibPAS_data!$A$2:$C$601,3,FALSE)</f>
        <v>Pinal</v>
      </c>
      <c r="H107" s="37" t="str">
        <f>VLOOKUP(I107,[1]LibPAS_data!$A$2:$C$601,2,FALSE)</f>
        <v>Coolidge Public Library</v>
      </c>
      <c r="I107" t="s">
        <v>57</v>
      </c>
      <c r="J107" t="s">
        <v>14</v>
      </c>
      <c r="K107" t="s">
        <v>15</v>
      </c>
      <c r="L107" t="s">
        <v>16</v>
      </c>
      <c r="M107">
        <v>1</v>
      </c>
      <c r="N107">
        <v>1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0</v>
      </c>
    </row>
    <row r="108" spans="1:22" x14ac:dyDescent="0.3">
      <c r="A108">
        <f>VLOOKUP(novplus_data[[#This Row],[Locationid]], [1]LibPAS_data!$A$2:$D$264, 4, FALSE)</f>
        <v>72247</v>
      </c>
      <c r="B108" s="8" t="str">
        <f>TEXT(C108,"yyyy")&amp;"-"&amp;"Q"&amp;LOOKUP(MONTH(C108),{1,4,7,10},{1,2,3,4})</f>
        <v>2014-Q4</v>
      </c>
      <c r="C108" s="9">
        <v>41913</v>
      </c>
      <c r="D108" s="43">
        <f>YEAR(DATE(YEAR(novplus_data[[#This Row],[Date]]), MONTH(novplus_data[[#This Row],[Date]])+6,1))</f>
        <v>2015</v>
      </c>
      <c r="E108" s="37" t="str">
        <f>TEXT(novplus_data[[#This Row],[Date]], "YYYY")</f>
        <v>2014</v>
      </c>
      <c r="F108" s="43" t="str">
        <f>TEXT(novplus_data[[#This Row],[Date]], "MMM")</f>
        <v>Oct</v>
      </c>
      <c r="G108" s="37" t="str">
        <f>VLOOKUP(I108,[1]LibPAS_data!$A$2:$C$601,3,FALSE)</f>
        <v>Coconino</v>
      </c>
      <c r="H108" s="37" t="str">
        <f>VLOOKUP(I108,[1]LibPAS_data!$A$2:$C$601,2,FALSE)</f>
        <v>Flagstaff City-Coconino County Public Library</v>
      </c>
      <c r="I108" t="s">
        <v>33</v>
      </c>
      <c r="J108" t="s">
        <v>14</v>
      </c>
      <c r="K108" t="s">
        <v>15</v>
      </c>
      <c r="L108" t="s">
        <v>16</v>
      </c>
      <c r="M108">
        <v>64</v>
      </c>
      <c r="N108">
        <v>153</v>
      </c>
      <c r="O108">
        <v>0</v>
      </c>
      <c r="P108">
        <v>0</v>
      </c>
      <c r="Q108">
        <v>0</v>
      </c>
      <c r="R108">
        <v>0</v>
      </c>
      <c r="S108">
        <v>156</v>
      </c>
      <c r="T108">
        <v>0</v>
      </c>
      <c r="U108">
        <v>0</v>
      </c>
      <c r="V108">
        <v>10</v>
      </c>
    </row>
    <row r="109" spans="1:22" x14ac:dyDescent="0.3">
      <c r="A109" t="e">
        <f>VLOOKUP(novplus_data[[#This Row],[Locationid]], [1]LibPAS_data!$A$2:$D$264, 4, FALSE)</f>
        <v>#N/A</v>
      </c>
      <c r="B109" s="8" t="str">
        <f>TEXT(C109,"yyyy")&amp;"-"&amp;"Q"&amp;LOOKUP(MONTH(C109),{1,4,7,10},{1,2,3,4})</f>
        <v>2014-Q4</v>
      </c>
      <c r="C109" s="9">
        <v>41913</v>
      </c>
      <c r="D109" s="43">
        <f>YEAR(DATE(YEAR(novplus_data[[#This Row],[Date]]), MONTH(novplus_data[[#This Row],[Date]])+6,1))</f>
        <v>2015</v>
      </c>
      <c r="E109" s="37" t="str">
        <f>TEXT(novplus_data[[#This Row],[Date]], "YYYY")</f>
        <v>2014</v>
      </c>
      <c r="F109" s="43" t="str">
        <f>TEXT(novplus_data[[#This Row],[Date]], "MMM")</f>
        <v>Oct</v>
      </c>
      <c r="G109" s="37" t="str">
        <f>VLOOKUP(I109,[1]LibPAS_data!$A$2:$C$601,3,FALSE)</f>
        <v>Greenlee</v>
      </c>
      <c r="H109" s="37" t="str">
        <f>VLOOKUP(I109,[1]LibPAS_data!$A$2:$C$601,2,FALSE)</f>
        <v>Greenlee County Library</v>
      </c>
      <c r="I109" s="1" t="s">
        <v>35</v>
      </c>
      <c r="J109" t="s">
        <v>14</v>
      </c>
      <c r="K109" t="s">
        <v>15</v>
      </c>
      <c r="L109" t="s">
        <v>16</v>
      </c>
      <c r="M109">
        <v>1</v>
      </c>
      <c r="N109">
        <v>4</v>
      </c>
      <c r="O109">
        <v>0</v>
      </c>
      <c r="P109">
        <v>0</v>
      </c>
      <c r="Q109">
        <v>0</v>
      </c>
      <c r="R109">
        <v>0</v>
      </c>
      <c r="S109">
        <v>3</v>
      </c>
      <c r="T109">
        <v>0</v>
      </c>
      <c r="U109">
        <v>0</v>
      </c>
      <c r="V109">
        <v>0</v>
      </c>
    </row>
    <row r="110" spans="1:22" x14ac:dyDescent="0.3">
      <c r="A110">
        <f>VLOOKUP(novplus_data[[#This Row],[Locationid]], [1]LibPAS_data!$A$2:$D$264, 4, FALSE)</f>
        <v>33183</v>
      </c>
      <c r="B110" s="8" t="str">
        <f>TEXT(C110,"yyyy")&amp;"-"&amp;"Q"&amp;LOOKUP(MONTH(C110),{1,4,7,10},{1,2,3,4})</f>
        <v>2014-Q4</v>
      </c>
      <c r="C110" s="9">
        <v>41913</v>
      </c>
      <c r="D110" s="43">
        <f>YEAR(DATE(YEAR(novplus_data[[#This Row],[Date]]), MONTH(novplus_data[[#This Row],[Date]])+6,1))</f>
        <v>2015</v>
      </c>
      <c r="E110" s="37" t="str">
        <f>TEXT(novplus_data[[#This Row],[Date]], "YYYY")</f>
        <v>2014</v>
      </c>
      <c r="F110" s="43" t="str">
        <f>TEXT(novplus_data[[#This Row],[Date]], "MMM")</f>
        <v>Oct</v>
      </c>
      <c r="G110" s="37" t="str">
        <f>VLOOKUP(I110,[1]LibPAS_data!$A$2:$C$601,3,FALSE)</f>
        <v>Pinal</v>
      </c>
      <c r="H110" s="37" t="str">
        <f>VLOOKUP(I110,[1]LibPAS_data!$A$2:$C$601,2,FALSE)</f>
        <v>Maricopa Community Library</v>
      </c>
      <c r="I110" t="s">
        <v>61</v>
      </c>
      <c r="J110" t="s">
        <v>14</v>
      </c>
      <c r="K110" t="s">
        <v>15</v>
      </c>
      <c r="L110" t="s">
        <v>16</v>
      </c>
      <c r="M110">
        <v>1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1</v>
      </c>
      <c r="T110">
        <v>0</v>
      </c>
      <c r="U110">
        <v>0</v>
      </c>
      <c r="V110">
        <v>0</v>
      </c>
    </row>
    <row r="111" spans="1:22" x14ac:dyDescent="0.3">
      <c r="A111">
        <f>VLOOKUP(novplus_data[[#This Row],[Locationid]], [1]LibPAS_data!$A$2:$D$264, 4, FALSE)</f>
        <v>87143</v>
      </c>
      <c r="B111" s="8" t="str">
        <f>TEXT(C111,"yyyy")&amp;"-"&amp;"Q"&amp;LOOKUP(MONTH(C111),{1,4,7,10},{1,2,3,4})</f>
        <v>2014-Q4</v>
      </c>
      <c r="C111" s="9">
        <v>41913</v>
      </c>
      <c r="D111" s="43">
        <f>YEAR(DATE(YEAR(novplus_data[[#This Row],[Date]]), MONTH(novplus_data[[#This Row],[Date]])+6,1))</f>
        <v>2015</v>
      </c>
      <c r="E111" s="37" t="str">
        <f>TEXT(novplus_data[[#This Row],[Date]], "YYYY")</f>
        <v>2014</v>
      </c>
      <c r="F111" s="43" t="str">
        <f>TEXT(novplus_data[[#This Row],[Date]], "MMM")</f>
        <v>Oct</v>
      </c>
      <c r="G111" s="37" t="str">
        <f>VLOOKUP(I111,[1]LibPAS_data!$A$2:$C$601,3,FALSE)</f>
        <v>Mohave</v>
      </c>
      <c r="H111" s="37" t="str">
        <f>VLOOKUP(I111,[1]LibPAS_data!$A$2:$C$601,2,FALSE)</f>
        <v>Mohave County Library District</v>
      </c>
      <c r="I111" t="s">
        <v>36</v>
      </c>
      <c r="J111" t="s">
        <v>14</v>
      </c>
      <c r="K111" t="s">
        <v>15</v>
      </c>
      <c r="L111" t="s">
        <v>16</v>
      </c>
      <c r="M111">
        <v>38</v>
      </c>
      <c r="N111">
        <v>910</v>
      </c>
      <c r="O111">
        <v>0</v>
      </c>
      <c r="P111">
        <v>0</v>
      </c>
      <c r="Q111">
        <v>0</v>
      </c>
      <c r="R111">
        <v>0</v>
      </c>
      <c r="S111">
        <v>894</v>
      </c>
      <c r="T111">
        <v>0</v>
      </c>
      <c r="U111">
        <v>0</v>
      </c>
      <c r="V111">
        <v>0</v>
      </c>
    </row>
    <row r="112" spans="1:22" x14ac:dyDescent="0.3">
      <c r="A112">
        <f>VLOOKUP(novplus_data[[#This Row],[Locationid]], [1]LibPAS_data!$A$2:$D$264, 4, FALSE)</f>
        <v>2461</v>
      </c>
      <c r="B112" s="8" t="str">
        <f>TEXT(C112,"yyyy")&amp;"-"&amp;"Q"&amp;LOOKUP(MONTH(C112),{1,4,7,10},{1,2,3,4})</f>
        <v>2014-Q4</v>
      </c>
      <c r="C112" s="9">
        <v>41913</v>
      </c>
      <c r="D112" s="43">
        <f>YEAR(DATE(YEAR(novplus_data[[#This Row],[Date]]), MONTH(novplus_data[[#This Row],[Date]])+6,1))</f>
        <v>2015</v>
      </c>
      <c r="E112" s="37" t="str">
        <f>TEXT(novplus_data[[#This Row],[Date]], "YYYY")</f>
        <v>2014</v>
      </c>
      <c r="F112" s="43" t="str">
        <f>TEXT(novplus_data[[#This Row],[Date]], "MMM")</f>
        <v>Oct</v>
      </c>
      <c r="G112" s="37" t="str">
        <f>VLOOKUP(I112,[1]LibPAS_data!$A$2:$C$601,3,FALSE)</f>
        <v>Navajo</v>
      </c>
      <c r="H112" s="37" t="str">
        <f>VLOOKUP(I112,[1]LibPAS_data!$A$2:$C$601,2,FALSE)</f>
        <v>Navajo County Library District</v>
      </c>
      <c r="I112" t="s">
        <v>37</v>
      </c>
      <c r="J112" t="s">
        <v>14</v>
      </c>
      <c r="K112" t="s">
        <v>15</v>
      </c>
      <c r="L112" t="s">
        <v>16</v>
      </c>
      <c r="M112">
        <v>3</v>
      </c>
      <c r="N112">
        <v>12</v>
      </c>
      <c r="O112">
        <v>0</v>
      </c>
      <c r="P112">
        <v>0</v>
      </c>
      <c r="Q112">
        <v>0</v>
      </c>
      <c r="R112">
        <v>0</v>
      </c>
      <c r="S112">
        <v>5</v>
      </c>
      <c r="T112">
        <v>0</v>
      </c>
      <c r="U112">
        <v>0</v>
      </c>
      <c r="V112">
        <v>0</v>
      </c>
    </row>
    <row r="113" spans="1:22" x14ac:dyDescent="0.3">
      <c r="A113">
        <f>VLOOKUP(novplus_data[[#This Row],[Locationid]], [1]LibPAS_data!$A$2:$D$264, 4, FALSE)</f>
        <v>405419</v>
      </c>
      <c r="B113" s="8" t="str">
        <f>TEXT(C113,"yyyy")&amp;"-"&amp;"Q"&amp;LOOKUP(MONTH(C113),{1,4,7,10},{1,2,3,4})</f>
        <v>2014-Q4</v>
      </c>
      <c r="C113" s="9">
        <v>41913</v>
      </c>
      <c r="D113" s="43">
        <f>YEAR(DATE(YEAR(novplus_data[[#This Row],[Date]]), MONTH(novplus_data[[#This Row],[Date]])+6,1))</f>
        <v>2015</v>
      </c>
      <c r="E113" s="37" t="str">
        <f>TEXT(novplus_data[[#This Row],[Date]], "YYYY")</f>
        <v>2014</v>
      </c>
      <c r="F113" s="43" t="str">
        <f>TEXT(novplus_data[[#This Row],[Date]], "MMM")</f>
        <v>Oct</v>
      </c>
      <c r="G113" s="37" t="str">
        <f>VLOOKUP(I113,[1]LibPAS_data!$A$2:$C$601,3,FALSE)</f>
        <v>Pima</v>
      </c>
      <c r="H113" s="37" t="str">
        <f>VLOOKUP(I113,[1]LibPAS_data!$A$2:$C$601,2,FALSE)</f>
        <v>Pima County Public Library</v>
      </c>
      <c r="I113" t="s">
        <v>38</v>
      </c>
      <c r="J113" t="s">
        <v>14</v>
      </c>
      <c r="K113" t="s">
        <v>15</v>
      </c>
      <c r="L113" t="s">
        <v>16</v>
      </c>
      <c r="M113">
        <v>238</v>
      </c>
      <c r="N113">
        <v>752</v>
      </c>
      <c r="O113">
        <v>0</v>
      </c>
      <c r="P113">
        <v>0</v>
      </c>
      <c r="Q113">
        <v>0</v>
      </c>
      <c r="R113">
        <v>0</v>
      </c>
      <c r="S113">
        <v>956</v>
      </c>
      <c r="T113">
        <v>0</v>
      </c>
      <c r="U113">
        <v>0</v>
      </c>
      <c r="V113">
        <v>102</v>
      </c>
    </row>
    <row r="114" spans="1:22" x14ac:dyDescent="0.3">
      <c r="A114">
        <f>VLOOKUP(novplus_data[[#This Row],[Locationid]], [1]LibPAS_data!$A$2:$D$264, 4, FALSE)</f>
        <v>405419</v>
      </c>
      <c r="B114" s="8" t="str">
        <f>TEXT(C114,"yyyy")&amp;"-"&amp;"Q"&amp;LOOKUP(MONTH(C114),{1,4,7,10},{1,2,3,4})</f>
        <v>2014-Q4</v>
      </c>
      <c r="C114" s="9">
        <v>41913</v>
      </c>
      <c r="D114" s="43">
        <f>YEAR(DATE(YEAR(novplus_data[[#This Row],[Date]]), MONTH(novplus_data[[#This Row],[Date]])+6,1))</f>
        <v>2015</v>
      </c>
      <c r="E114" s="37" t="str">
        <f>TEXT(novplus_data[[#This Row],[Date]], "YYYY")</f>
        <v>2014</v>
      </c>
      <c r="F114" s="43" t="str">
        <f>TEXT(novplus_data[[#This Row],[Date]], "MMM")</f>
        <v>Oct</v>
      </c>
      <c r="G114" s="37" t="str">
        <f>VLOOKUP(I114,[1]LibPAS_data!$A$2:$C$601,3,FALSE)</f>
        <v>Pima</v>
      </c>
      <c r="H114" s="37" t="str">
        <f>VLOOKUP(I114,[1]LibPAS_data!$A$2:$C$601,2,FALSE)</f>
        <v>Pima County Public Library</v>
      </c>
      <c r="I114" t="s">
        <v>38</v>
      </c>
      <c r="J114" t="s">
        <v>14</v>
      </c>
      <c r="K114" t="s">
        <v>19</v>
      </c>
      <c r="L114" t="s">
        <v>25</v>
      </c>
      <c r="M114">
        <v>678</v>
      </c>
      <c r="N114">
        <v>721699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</row>
    <row r="115" spans="1:22" x14ac:dyDescent="0.3">
      <c r="A115">
        <f>VLOOKUP(novplus_data[[#This Row],[Locationid]], [1]LibPAS_data!$A$2:$D$264, 4, FALSE)</f>
        <v>405419</v>
      </c>
      <c r="B115" s="8" t="str">
        <f>TEXT(C115,"yyyy")&amp;"-"&amp;"Q"&amp;LOOKUP(MONTH(C115),{1,4,7,10},{1,2,3,4})</f>
        <v>2014-Q4</v>
      </c>
      <c r="C115" s="9">
        <v>41913</v>
      </c>
      <c r="D115" s="43">
        <f>YEAR(DATE(YEAR(novplus_data[[#This Row],[Date]]), MONTH(novplus_data[[#This Row],[Date]])+6,1))</f>
        <v>2015</v>
      </c>
      <c r="E115" s="37" t="str">
        <f>TEXT(novplus_data[[#This Row],[Date]], "YYYY")</f>
        <v>2014</v>
      </c>
      <c r="F115" s="43" t="str">
        <f>TEXT(novplus_data[[#This Row],[Date]], "MMM")</f>
        <v>Oct</v>
      </c>
      <c r="G115" s="37" t="str">
        <f>VLOOKUP(I115,[1]LibPAS_data!$A$2:$C$601,3,FALSE)</f>
        <v>Pima</v>
      </c>
      <c r="H115" s="37" t="str">
        <f>VLOOKUP(I115,[1]LibPAS_data!$A$2:$C$601,2,FALSE)</f>
        <v>Pima County Public Library</v>
      </c>
      <c r="I115" t="s">
        <v>38</v>
      </c>
      <c r="J115" t="s">
        <v>14</v>
      </c>
      <c r="K115" t="s">
        <v>20</v>
      </c>
      <c r="L115" t="s">
        <v>25</v>
      </c>
      <c r="M115">
        <v>23</v>
      </c>
      <c r="N115">
        <v>58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3">
      <c r="A116">
        <f>VLOOKUP(novplus_data[[#This Row],[Locationid]], [1]LibPAS_data!$A$2:$D$264, 4, FALSE)</f>
        <v>405419</v>
      </c>
      <c r="B116" s="8" t="str">
        <f>TEXT(C116,"yyyy")&amp;"-"&amp;"Q"&amp;LOOKUP(MONTH(C116),{1,4,7,10},{1,2,3,4})</f>
        <v>2014-Q4</v>
      </c>
      <c r="C116" s="9">
        <v>41913</v>
      </c>
      <c r="D116" s="43">
        <f>YEAR(DATE(YEAR(novplus_data[[#This Row],[Date]]), MONTH(novplus_data[[#This Row],[Date]])+6,1))</f>
        <v>2015</v>
      </c>
      <c r="E116" s="37" t="str">
        <f>TEXT(novplus_data[[#This Row],[Date]], "YYYY")</f>
        <v>2014</v>
      </c>
      <c r="F116" s="43" t="str">
        <f>TEXT(novplus_data[[#This Row],[Date]], "MMM")</f>
        <v>Oct</v>
      </c>
      <c r="G116" s="37" t="str">
        <f>VLOOKUP(I116,[1]LibPAS_data!$A$2:$C$601,3,FALSE)</f>
        <v>Pima</v>
      </c>
      <c r="H116" s="37" t="str">
        <f>VLOOKUP(I116,[1]LibPAS_data!$A$2:$C$601,2,FALSE)</f>
        <v>Pima County Public Library</v>
      </c>
      <c r="I116" t="s">
        <v>38</v>
      </c>
      <c r="J116" t="s">
        <v>14</v>
      </c>
      <c r="K116" t="s">
        <v>68</v>
      </c>
      <c r="L116" t="s">
        <v>25</v>
      </c>
      <c r="M116">
        <v>5</v>
      </c>
      <c r="N116">
        <v>6975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</row>
    <row r="117" spans="1:22" x14ac:dyDescent="0.3">
      <c r="A117">
        <f>VLOOKUP(novplus_data[[#This Row],[Locationid]], [1]LibPAS_data!$A$2:$D$264, 4, FALSE)</f>
        <v>8901</v>
      </c>
      <c r="B117" s="8" t="str">
        <f>TEXT(C117,"yyyy")&amp;"-"&amp;"Q"&amp;LOOKUP(MONTH(C117),{1,4,7,10},{1,2,3,4})</f>
        <v>2014-Q4</v>
      </c>
      <c r="C117" s="9">
        <v>41913</v>
      </c>
      <c r="D117" s="43">
        <f>YEAR(DATE(YEAR(novplus_data[[#This Row],[Date]]), MONTH(novplus_data[[#This Row],[Date]])+6,1))</f>
        <v>2015</v>
      </c>
      <c r="E117" s="37" t="str">
        <f>TEXT(novplus_data[[#This Row],[Date]], "YYYY")</f>
        <v>2014</v>
      </c>
      <c r="F117" s="43" t="str">
        <f>TEXT(novplus_data[[#This Row],[Date]], "MMM")</f>
        <v>Oct</v>
      </c>
      <c r="G117" s="37" t="str">
        <f>VLOOKUP(I117,[1]LibPAS_data!$A$2:$C$601,3,FALSE)</f>
        <v>Pinal</v>
      </c>
      <c r="H117" s="37" t="str">
        <f>VLOOKUP(I117,[1]LibPAS_data!$A$2:$C$601,2,FALSE)</f>
        <v>Pinal County Library District</v>
      </c>
      <c r="I117" t="s">
        <v>54</v>
      </c>
      <c r="J117" t="s">
        <v>14</v>
      </c>
      <c r="K117" t="s">
        <v>15</v>
      </c>
      <c r="L117" t="s">
        <v>16</v>
      </c>
      <c r="M117">
        <v>52</v>
      </c>
      <c r="N117">
        <v>143</v>
      </c>
      <c r="O117">
        <v>0</v>
      </c>
      <c r="P117">
        <v>0</v>
      </c>
      <c r="Q117">
        <v>0</v>
      </c>
      <c r="R117">
        <v>0</v>
      </c>
      <c r="S117">
        <v>162</v>
      </c>
      <c r="T117">
        <v>0</v>
      </c>
      <c r="U117">
        <v>0</v>
      </c>
      <c r="V117">
        <v>3</v>
      </c>
    </row>
    <row r="118" spans="1:22" x14ac:dyDescent="0.3">
      <c r="A118">
        <f>VLOOKUP(novplus_data[[#This Row],[Locationid]], [1]LibPAS_data!$A$2:$D$264, 4, FALSE)</f>
        <v>29416</v>
      </c>
      <c r="B118" s="8" t="str">
        <f>TEXT(C118,"yyyy")&amp;"-"&amp;"Q"&amp;LOOKUP(MONTH(C118),{1,4,7,10},{1,2,3,4})</f>
        <v>2014-Q4</v>
      </c>
      <c r="C118" s="9">
        <v>41913</v>
      </c>
      <c r="D118" s="43">
        <f>YEAR(DATE(YEAR(novplus_data[[#This Row],[Date]]), MONTH(novplus_data[[#This Row],[Date]])+6,1))</f>
        <v>2015</v>
      </c>
      <c r="E118" s="37" t="str">
        <f>TEXT(novplus_data[[#This Row],[Date]], "YYYY")</f>
        <v>2014</v>
      </c>
      <c r="F118" s="43" t="str">
        <f>TEXT(novplus_data[[#This Row],[Date]], "MMM")</f>
        <v>Oct</v>
      </c>
      <c r="G118" s="37" t="str">
        <f>VLOOKUP(I118,[1]LibPAS_data!$A$2:$C$601,3,FALSE)</f>
        <v>Yavapai</v>
      </c>
      <c r="H118" s="37" t="str">
        <f>VLOOKUP(I118,[1]LibPAS_data!$A$2:$C$601,2,FALSE)</f>
        <v>Prescott Public Library</v>
      </c>
      <c r="I118" t="s">
        <v>39</v>
      </c>
      <c r="J118" t="s">
        <v>14</v>
      </c>
      <c r="K118" t="s">
        <v>15</v>
      </c>
      <c r="L118" t="s">
        <v>16</v>
      </c>
      <c r="M118">
        <v>90</v>
      </c>
      <c r="N118">
        <v>519</v>
      </c>
      <c r="O118">
        <v>0</v>
      </c>
      <c r="P118">
        <v>0</v>
      </c>
      <c r="Q118">
        <v>0</v>
      </c>
      <c r="R118">
        <v>0</v>
      </c>
      <c r="S118">
        <v>547</v>
      </c>
      <c r="T118">
        <v>0</v>
      </c>
      <c r="U118">
        <v>0</v>
      </c>
      <c r="V118">
        <v>230</v>
      </c>
    </row>
    <row r="119" spans="1:22" x14ac:dyDescent="0.3">
      <c r="A119">
        <f>VLOOKUP(novplus_data[[#This Row],[Locationid]], [1]LibPAS_data!$A$2:$D$264, 4, FALSE)</f>
        <v>11980</v>
      </c>
      <c r="B119" s="8" t="str">
        <f>TEXT(C119,"yyyy")&amp;"-"&amp;"Q"&amp;LOOKUP(MONTH(C119),{1,4,7,10},{1,2,3,4})</f>
        <v>2014-Q4</v>
      </c>
      <c r="C119" s="9">
        <v>41913</v>
      </c>
      <c r="D119" s="43">
        <f>YEAR(DATE(YEAR(novplus_data[[#This Row],[Date]]), MONTH(novplus_data[[#This Row],[Date]])+6,1))</f>
        <v>2015</v>
      </c>
      <c r="E119" s="37" t="str">
        <f>TEXT(novplus_data[[#This Row],[Date]], "YYYY")</f>
        <v>2014</v>
      </c>
      <c r="F119" s="43" t="str">
        <f>TEXT(novplus_data[[#This Row],[Date]], "MMM")</f>
        <v>Oct</v>
      </c>
      <c r="G119" s="37" t="str">
        <f>VLOOKUP(I119,[1]LibPAS_data!$A$2:$C$601,3,FALSE)</f>
        <v>Graham</v>
      </c>
      <c r="H119" s="37" t="str">
        <f>VLOOKUP(I119,[1]LibPAS_data!$A$2:$C$601,2,FALSE)</f>
        <v>Safford City - Graham County Library</v>
      </c>
      <c r="I119" t="s">
        <v>41</v>
      </c>
      <c r="J119" t="s">
        <v>14</v>
      </c>
      <c r="K119" t="s">
        <v>15</v>
      </c>
      <c r="L119" t="s">
        <v>16</v>
      </c>
      <c r="M119">
        <v>2</v>
      </c>
      <c r="N119">
        <v>19</v>
      </c>
      <c r="O119">
        <v>0</v>
      </c>
      <c r="P119">
        <v>0</v>
      </c>
      <c r="Q119">
        <v>0</v>
      </c>
      <c r="R119">
        <v>0</v>
      </c>
      <c r="S119">
        <v>9</v>
      </c>
      <c r="T119">
        <v>0</v>
      </c>
      <c r="U119">
        <v>0</v>
      </c>
      <c r="V119">
        <v>0</v>
      </c>
    </row>
    <row r="120" spans="1:22" x14ac:dyDescent="0.3">
      <c r="A120">
        <f>VLOOKUP(novplus_data[[#This Row],[Locationid]], [1]LibPAS_data!$A$2:$D$264, 4, FALSE)</f>
        <v>9301</v>
      </c>
      <c r="B120" s="8" t="str">
        <f>TEXT(C120,"yyyy")&amp;"-"&amp;"Q"&amp;LOOKUP(MONTH(C120),{1,4,7,10},{1,2,3,4})</f>
        <v>2014-Q4</v>
      </c>
      <c r="C120" s="9">
        <v>41913</v>
      </c>
      <c r="D120" s="43">
        <f>YEAR(DATE(YEAR(novplus_data[[#This Row],[Date]]), MONTH(novplus_data[[#This Row],[Date]])+6,1))</f>
        <v>2015</v>
      </c>
      <c r="E120" s="37" t="str">
        <f>TEXT(novplus_data[[#This Row],[Date]], "YYYY")</f>
        <v>2014</v>
      </c>
      <c r="F120" s="43" t="str">
        <f>TEXT(novplus_data[[#This Row],[Date]], "MMM")</f>
        <v>Oct</v>
      </c>
      <c r="G120" s="37" t="str">
        <f>VLOOKUP(I120,[1]LibPAS_data!$A$2:$C$601,3,FALSE)</f>
        <v>Yavapai</v>
      </c>
      <c r="H120" s="37" t="str">
        <f>VLOOKUP(I120,[1]LibPAS_data!$A$2:$C$601,2,FALSE)</f>
        <v>Yavapai County Library District</v>
      </c>
      <c r="I120" s="2" t="s">
        <v>43</v>
      </c>
      <c r="J120" t="s">
        <v>14</v>
      </c>
      <c r="K120" t="s">
        <v>21</v>
      </c>
      <c r="L120" t="s">
        <v>16</v>
      </c>
      <c r="M120">
        <v>674</v>
      </c>
      <c r="N120">
        <v>120537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</row>
    <row r="121" spans="1:22" x14ac:dyDescent="0.3">
      <c r="A121">
        <f>VLOOKUP(novplus_data[[#This Row],[Locationid]], [1]LibPAS_data!$A$2:$D$264, 4, FALSE)</f>
        <v>9301</v>
      </c>
      <c r="B121" s="8" t="str">
        <f>TEXT(C121,"yyyy")&amp;"-"&amp;"Q"&amp;LOOKUP(MONTH(C121),{1,4,7,10},{1,2,3,4})</f>
        <v>2014-Q4</v>
      </c>
      <c r="C121" s="9">
        <v>41913</v>
      </c>
      <c r="D121" s="43">
        <f>YEAR(DATE(YEAR(novplus_data[[#This Row],[Date]]), MONTH(novplus_data[[#This Row],[Date]])+6,1))</f>
        <v>2015</v>
      </c>
      <c r="E121" s="37" t="str">
        <f>TEXT(novplus_data[[#This Row],[Date]], "YYYY")</f>
        <v>2014</v>
      </c>
      <c r="F121" s="43" t="str">
        <f>TEXT(novplus_data[[#This Row],[Date]], "MMM")</f>
        <v>Oct</v>
      </c>
      <c r="G121" s="37" t="str">
        <f>VLOOKUP(I121,[1]LibPAS_data!$A$2:$C$601,3,FALSE)</f>
        <v>Yavapai</v>
      </c>
      <c r="H121" s="37" t="str">
        <f>VLOOKUP(I121,[1]LibPAS_data!$A$2:$C$601,2,FALSE)</f>
        <v>Yavapai County Library District</v>
      </c>
      <c r="I121" s="2" t="s">
        <v>43</v>
      </c>
      <c r="J121" t="s">
        <v>14</v>
      </c>
      <c r="K121" t="s">
        <v>23</v>
      </c>
      <c r="L121" t="s">
        <v>25</v>
      </c>
      <c r="M121">
        <v>4</v>
      </c>
      <c r="N121">
        <v>1243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</row>
    <row r="122" spans="1:22" x14ac:dyDescent="0.3">
      <c r="A122" t="e">
        <f>VLOOKUP(novplus_data[[#This Row],[Locationid]], [1]LibPAS_data!$A$2:$D$264, 4, FALSE)</f>
        <v>#N/A</v>
      </c>
      <c r="B122" s="8" t="str">
        <f>TEXT(C122,"yyyy")&amp;"-"&amp;"Q"&amp;LOOKUP(MONTH(C122),{1,4,7,10},{1,2,3,4})</f>
        <v>2014-Q4</v>
      </c>
      <c r="C122" s="9">
        <v>41913</v>
      </c>
      <c r="D122" s="43">
        <f>YEAR(DATE(YEAR(novplus_data[[#This Row],[Date]]), MONTH(novplus_data[[#This Row],[Date]])+6,1))</f>
        <v>2015</v>
      </c>
      <c r="E122" s="37" t="str">
        <f>TEXT(novplus_data[[#This Row],[Date]], "YYYY")</f>
        <v>2014</v>
      </c>
      <c r="F122" s="43" t="str">
        <f>TEXT(novplus_data[[#This Row],[Date]], "MMM")</f>
        <v>Oct</v>
      </c>
      <c r="G122" s="37" t="str">
        <f>VLOOKUP(I122,[1]LibPAS_data!$A$2:$C$601,3,FALSE)</f>
        <v>Yuma</v>
      </c>
      <c r="H122" s="37" t="str">
        <f>VLOOKUP(I122,[1]LibPAS_data!$A$2:$C$601,2,FALSE)</f>
        <v>Yuma County Library District</v>
      </c>
      <c r="I122" s="2" t="s">
        <v>44</v>
      </c>
      <c r="J122" t="s">
        <v>14</v>
      </c>
      <c r="K122" t="s">
        <v>22</v>
      </c>
      <c r="L122" t="s">
        <v>16</v>
      </c>
      <c r="M122">
        <v>46</v>
      </c>
      <c r="N122">
        <v>255</v>
      </c>
      <c r="O122">
        <v>0</v>
      </c>
      <c r="P122">
        <v>0</v>
      </c>
      <c r="Q122">
        <v>0</v>
      </c>
      <c r="R122">
        <v>0</v>
      </c>
      <c r="S122">
        <v>220</v>
      </c>
      <c r="T122">
        <v>0</v>
      </c>
      <c r="U122">
        <v>0</v>
      </c>
      <c r="V122">
        <v>0</v>
      </c>
    </row>
    <row r="123" spans="1:22" x14ac:dyDescent="0.3">
      <c r="A123" t="e">
        <f>VLOOKUP(novplus_data[[#This Row],[Locationid]], [1]LibPAS_data!$A$2:$D$264, 4, FALSE)</f>
        <v>#N/A</v>
      </c>
      <c r="B123" s="8" t="str">
        <f>TEXT(C123,"yyyy")&amp;"-"&amp;"Q"&amp;LOOKUP(MONTH(C123),{1,4,7,10},{1,2,3,4})</f>
        <v>2014-Q4</v>
      </c>
      <c r="C123" s="9">
        <v>41913</v>
      </c>
      <c r="D123" s="43">
        <f>YEAR(DATE(YEAR(novplus_data[[#This Row],[Date]]), MONTH(novplus_data[[#This Row],[Date]])+6,1))</f>
        <v>2015</v>
      </c>
      <c r="E123" s="37" t="str">
        <f>TEXT(novplus_data[[#This Row],[Date]], "YYYY")</f>
        <v>2014</v>
      </c>
      <c r="F123" s="43" t="str">
        <f>TEXT(novplus_data[[#This Row],[Date]], "MMM")</f>
        <v>Oct</v>
      </c>
      <c r="G123" s="37" t="str">
        <f>VLOOKUP(I123,[1]LibPAS_data!$A$2:$C$601,3,FALSE)</f>
        <v>Yuma</v>
      </c>
      <c r="H123" s="37" t="str">
        <f>VLOOKUP(I123,[1]LibPAS_data!$A$2:$C$601,2,FALSE)</f>
        <v>Yuma County Library District</v>
      </c>
      <c r="I123" s="2" t="s">
        <v>44</v>
      </c>
      <c r="J123" t="s">
        <v>14</v>
      </c>
      <c r="K123" t="s">
        <v>23</v>
      </c>
      <c r="L123" t="s">
        <v>25</v>
      </c>
      <c r="M123">
        <v>1</v>
      </c>
      <c r="N123">
        <v>4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</row>
    <row r="124" spans="1:22" x14ac:dyDescent="0.3">
      <c r="A124">
        <f>VLOOKUP(novplus_data[[#This Row],[Locationid]], [1]LibPAS_data!$A$2:$D$264, 4, FALSE)</f>
        <v>22669</v>
      </c>
      <c r="B124" s="8" t="str">
        <f>TEXT(C124,"yyyy")&amp;"-"&amp;"Q"&amp;LOOKUP(MONTH(C124),{1,4,7,10},{1,2,3,4})</f>
        <v>2014-Q4</v>
      </c>
      <c r="C124" s="9">
        <v>41913</v>
      </c>
      <c r="D124" s="43">
        <f>YEAR(DATE(YEAR(novplus_data[[#This Row],[Date]]), MONTH(novplus_data[[#This Row],[Date]])+6,1))</f>
        <v>2015</v>
      </c>
      <c r="E124" s="37" t="str">
        <f>TEXT(novplus_data[[#This Row],[Date]], "YYYY")</f>
        <v>2014</v>
      </c>
      <c r="F124" s="43" t="str">
        <f>TEXT(novplus_data[[#This Row],[Date]], "MMM")</f>
        <v>Oct</v>
      </c>
      <c r="G124" s="37" t="str">
        <f>VLOOKUP(I124,[1]LibPAS_data!$A$2:$C$601,3,FALSE)</f>
        <v>Maricopa</v>
      </c>
      <c r="H124" s="37" t="str">
        <f>VLOOKUP(I124,[1]LibPAS_data!$A$2:$C$601,2,FALSE)</f>
        <v>Avondale Public Library</v>
      </c>
      <c r="I124" t="s">
        <v>28</v>
      </c>
      <c r="J124" t="s">
        <v>14</v>
      </c>
      <c r="K124" t="s">
        <v>62</v>
      </c>
      <c r="L124" t="s">
        <v>16</v>
      </c>
      <c r="M124">
        <v>7</v>
      </c>
      <c r="N124">
        <v>19</v>
      </c>
      <c r="O124">
        <v>0</v>
      </c>
      <c r="P124">
        <v>0</v>
      </c>
      <c r="Q124">
        <v>0</v>
      </c>
      <c r="R124">
        <v>0</v>
      </c>
      <c r="S124">
        <v>67</v>
      </c>
      <c r="T124">
        <v>0</v>
      </c>
      <c r="U124">
        <v>0</v>
      </c>
      <c r="V124">
        <v>0</v>
      </c>
    </row>
    <row r="125" spans="1:22" x14ac:dyDescent="0.3">
      <c r="A125">
        <f>VLOOKUP(novplus_data[[#This Row],[Locationid]], [1]LibPAS_data!$A$2:$D$264, 4, FALSE)</f>
        <v>309229</v>
      </c>
      <c r="B125" s="8" t="str">
        <f>TEXT(C125,"yyyy")&amp;"-"&amp;"Q"&amp;LOOKUP(MONTH(C125),{1,4,7,10},{1,2,3,4})</f>
        <v>2014-Q4</v>
      </c>
      <c r="C125" s="9">
        <v>41913</v>
      </c>
      <c r="D125" s="43">
        <f>YEAR(DATE(YEAR(novplus_data[[#This Row],[Date]]), MONTH(novplus_data[[#This Row],[Date]])+6,1))</f>
        <v>2015</v>
      </c>
      <c r="E125" s="37" t="str">
        <f>TEXT(novplus_data[[#This Row],[Date]], "YYYY")</f>
        <v>2014</v>
      </c>
      <c r="F125" s="43" t="str">
        <f>TEXT(novplus_data[[#This Row],[Date]], "MMM")</f>
        <v>Oct</v>
      </c>
      <c r="G125" s="37" t="str">
        <f>VLOOKUP(I125,[1]LibPAS_data!$A$2:$C$601,3,FALSE)</f>
        <v>Maricopa</v>
      </c>
      <c r="H125" s="37" t="str">
        <f>VLOOKUP(I125,[1]LibPAS_data!$A$2:$C$601,2,FALSE)</f>
        <v xml:space="preserve">Chandler Public Library </v>
      </c>
      <c r="I125" s="2" t="s">
        <v>46</v>
      </c>
      <c r="J125" t="s">
        <v>14</v>
      </c>
      <c r="K125" t="s">
        <v>62</v>
      </c>
      <c r="L125" t="s">
        <v>16</v>
      </c>
      <c r="M125">
        <v>138</v>
      </c>
      <c r="N125">
        <v>259</v>
      </c>
      <c r="O125">
        <v>0</v>
      </c>
      <c r="P125">
        <v>0</v>
      </c>
      <c r="Q125">
        <v>0</v>
      </c>
      <c r="R125">
        <v>0</v>
      </c>
      <c r="S125">
        <v>330</v>
      </c>
      <c r="T125">
        <v>0</v>
      </c>
      <c r="U125">
        <v>0</v>
      </c>
      <c r="V125">
        <v>0</v>
      </c>
    </row>
    <row r="126" spans="1:22" x14ac:dyDescent="0.3">
      <c r="A126">
        <f>VLOOKUP(novplus_data[[#This Row],[Locationid]], [1]LibPAS_data!$A$2:$D$264, 4, FALSE)</f>
        <v>7004</v>
      </c>
      <c r="B126" s="8" t="str">
        <f>TEXT(C126,"yyyy")&amp;"-"&amp;"Q"&amp;LOOKUP(MONTH(C126),{1,4,7,10},{1,2,3,4})</f>
        <v>2014-Q4</v>
      </c>
      <c r="C126" s="9">
        <v>41913</v>
      </c>
      <c r="D126" s="43">
        <f>YEAR(DATE(YEAR(novplus_data[[#This Row],[Date]]), MONTH(novplus_data[[#This Row],[Date]])+6,1))</f>
        <v>2015</v>
      </c>
      <c r="E126" s="37" t="str">
        <f>TEXT(novplus_data[[#This Row],[Date]], "YYYY")</f>
        <v>2014</v>
      </c>
      <c r="F126" s="43" t="str">
        <f>TEXT(novplus_data[[#This Row],[Date]], "MMM")</f>
        <v>Oct</v>
      </c>
      <c r="G126" s="37" t="str">
        <f>VLOOKUP(I126,[1]LibPAS_data!$A$2:$C$601,3,FALSE)</f>
        <v>Maricopa</v>
      </c>
      <c r="H126" s="37" t="str">
        <f>VLOOKUP(I126,[1]LibPAS_data!$A$2:$C$601,2,FALSE)</f>
        <v>Desert Foothills Branch Library</v>
      </c>
      <c r="I126" s="1" t="s">
        <v>47</v>
      </c>
      <c r="J126" t="s">
        <v>14</v>
      </c>
      <c r="K126" t="s">
        <v>62</v>
      </c>
      <c r="L126" t="s">
        <v>16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</row>
    <row r="127" spans="1:22" x14ac:dyDescent="0.3">
      <c r="A127">
        <f>VLOOKUP(novplus_data[[#This Row],[Locationid]], [1]LibPAS_data!$A$2:$D$264, 4, FALSE)</f>
        <v>102303</v>
      </c>
      <c r="B127" s="8" t="str">
        <f>TEXT(C127,"yyyy")&amp;"-"&amp;"Q"&amp;LOOKUP(MONTH(C127),{1,4,7,10},{1,2,3,4})</f>
        <v>2014-Q4</v>
      </c>
      <c r="C127" s="9">
        <v>41913</v>
      </c>
      <c r="D127" s="43">
        <f>YEAR(DATE(YEAR(novplus_data[[#This Row],[Date]]), MONTH(novplus_data[[#This Row],[Date]])+6,1))</f>
        <v>2015</v>
      </c>
      <c r="E127" s="37" t="str">
        <f>TEXT(novplus_data[[#This Row],[Date]], "YYYY")</f>
        <v>2014</v>
      </c>
      <c r="F127" s="43" t="str">
        <f>TEXT(novplus_data[[#This Row],[Date]], "MMM")</f>
        <v>Oct</v>
      </c>
      <c r="G127" s="37" t="str">
        <f>VLOOKUP(I127,[1]LibPAS_data!$A$2:$C$601,3,FALSE)</f>
        <v>Maricopa</v>
      </c>
      <c r="H127" s="37" t="str">
        <f>VLOOKUP(I127,[1]LibPAS_data!$A$2:$C$601,2,FALSE)</f>
        <v xml:space="preserve">Glendale Public Library </v>
      </c>
      <c r="I127" s="3" t="s">
        <v>48</v>
      </c>
      <c r="J127" t="s">
        <v>14</v>
      </c>
      <c r="K127" t="s">
        <v>62</v>
      </c>
      <c r="L127" t="s">
        <v>16</v>
      </c>
      <c r="M127">
        <v>79</v>
      </c>
      <c r="N127">
        <v>293</v>
      </c>
      <c r="O127">
        <v>0</v>
      </c>
      <c r="P127">
        <v>0</v>
      </c>
      <c r="Q127">
        <v>0</v>
      </c>
      <c r="R127">
        <v>0</v>
      </c>
      <c r="S127">
        <v>286</v>
      </c>
      <c r="T127">
        <v>0</v>
      </c>
      <c r="U127">
        <v>0</v>
      </c>
      <c r="V127">
        <v>0</v>
      </c>
    </row>
    <row r="128" spans="1:22" x14ac:dyDescent="0.3">
      <c r="A128">
        <f>VLOOKUP(novplus_data[[#This Row],[Locationid]], [1]LibPAS_data!$A$2:$D$264, 4, FALSE)</f>
        <v>145358</v>
      </c>
      <c r="B128" s="8" t="str">
        <f>TEXT(C128,"yyyy")&amp;"-"&amp;"Q"&amp;LOOKUP(MONTH(C128),{1,4,7,10},{1,2,3,4})</f>
        <v>2014-Q4</v>
      </c>
      <c r="C128" s="9">
        <v>41913</v>
      </c>
      <c r="D128" s="43">
        <f>YEAR(DATE(YEAR(novplus_data[[#This Row],[Date]]), MONTH(novplus_data[[#This Row],[Date]])+6,1))</f>
        <v>2015</v>
      </c>
      <c r="E128" s="37" t="str">
        <f>TEXT(novplus_data[[#This Row],[Date]], "YYYY")</f>
        <v>2014</v>
      </c>
      <c r="F128" s="43" t="str">
        <f>TEXT(novplus_data[[#This Row],[Date]], "MMM")</f>
        <v>Oct</v>
      </c>
      <c r="G128" s="37" t="str">
        <f>VLOOKUP(I128,[1]LibPAS_data!$A$2:$C$601,3,FALSE)</f>
        <v>Maricopa</v>
      </c>
      <c r="H128" s="37" t="str">
        <f>VLOOKUP(I128,[1]LibPAS_data!$A$2:$C$601,2,FALSE)</f>
        <v>Maricopa County Library District</v>
      </c>
      <c r="I128" s="3" t="s">
        <v>49</v>
      </c>
      <c r="J128" t="s">
        <v>14</v>
      </c>
      <c r="K128" t="s">
        <v>62</v>
      </c>
      <c r="L128" t="s">
        <v>16</v>
      </c>
      <c r="M128">
        <v>178</v>
      </c>
      <c r="N128">
        <v>386</v>
      </c>
      <c r="O128">
        <v>0</v>
      </c>
      <c r="P128">
        <v>0</v>
      </c>
      <c r="Q128">
        <v>0</v>
      </c>
      <c r="R128">
        <v>0</v>
      </c>
      <c r="S128">
        <v>298</v>
      </c>
      <c r="T128">
        <v>0</v>
      </c>
      <c r="U128">
        <v>0</v>
      </c>
      <c r="V128">
        <v>0</v>
      </c>
    </row>
    <row r="129" spans="1:22" x14ac:dyDescent="0.3">
      <c r="A129">
        <f>VLOOKUP(novplus_data[[#This Row],[Locationid]], [1]LibPAS_data!$A$2:$D$264, 4, FALSE)</f>
        <v>147983</v>
      </c>
      <c r="B129" s="8" t="str">
        <f>TEXT(C129,"yyyy")&amp;"-"&amp;"Q"&amp;LOOKUP(MONTH(C129),{1,4,7,10},{1,2,3,4})</f>
        <v>2014-Q4</v>
      </c>
      <c r="C129" s="9">
        <v>41913</v>
      </c>
      <c r="D129" s="43">
        <f>YEAR(DATE(YEAR(novplus_data[[#This Row],[Date]]), MONTH(novplus_data[[#This Row],[Date]])+6,1))</f>
        <v>2015</v>
      </c>
      <c r="E129" s="37" t="str">
        <f>TEXT(novplus_data[[#This Row],[Date]], "YYYY")</f>
        <v>2014</v>
      </c>
      <c r="F129" s="43" t="str">
        <f>TEXT(novplus_data[[#This Row],[Date]], "MMM")</f>
        <v>Oct</v>
      </c>
      <c r="G129" s="37" t="str">
        <f>VLOOKUP(I129,[1]LibPAS_data!$A$2:$C$601,3,FALSE)</f>
        <v>Maricopa</v>
      </c>
      <c r="H129" s="37" t="str">
        <f>VLOOKUP(I129,[1]LibPAS_data!$A$2:$C$601,2,FALSE)</f>
        <v>Mesa Public Library</v>
      </c>
      <c r="I129" s="3" t="s">
        <v>50</v>
      </c>
      <c r="J129" t="s">
        <v>14</v>
      </c>
      <c r="K129" t="s">
        <v>62</v>
      </c>
      <c r="L129" t="s">
        <v>16</v>
      </c>
      <c r="M129">
        <v>83</v>
      </c>
      <c r="N129">
        <v>168</v>
      </c>
      <c r="O129">
        <v>0</v>
      </c>
      <c r="P129">
        <v>0</v>
      </c>
      <c r="Q129">
        <v>0</v>
      </c>
      <c r="R129">
        <v>0</v>
      </c>
      <c r="S129">
        <v>106</v>
      </c>
      <c r="T129">
        <v>0</v>
      </c>
      <c r="U129">
        <v>0</v>
      </c>
      <c r="V129">
        <v>9</v>
      </c>
    </row>
    <row r="130" spans="1:22" x14ac:dyDescent="0.3">
      <c r="A130">
        <f>VLOOKUP(novplus_data[[#This Row],[Locationid]], [1]LibPAS_data!$A$2:$D$264, 4, FALSE)</f>
        <v>109952</v>
      </c>
      <c r="B130" s="8" t="str">
        <f>TEXT(C130,"yyyy")&amp;"-"&amp;"Q"&amp;LOOKUP(MONTH(C130),{1,4,7,10},{1,2,3,4})</f>
        <v>2014-Q4</v>
      </c>
      <c r="C130" s="9">
        <v>41913</v>
      </c>
      <c r="D130" s="43">
        <f>YEAR(DATE(YEAR(novplus_data[[#This Row],[Date]]), MONTH(novplus_data[[#This Row],[Date]])+6,1))</f>
        <v>2015</v>
      </c>
      <c r="E130" s="37" t="str">
        <f>TEXT(novplus_data[[#This Row],[Date]], "YYYY")</f>
        <v>2014</v>
      </c>
      <c r="F130" s="43" t="str">
        <f>TEXT(novplus_data[[#This Row],[Date]], "MMM")</f>
        <v>Oct</v>
      </c>
      <c r="G130" s="37" t="str">
        <f>VLOOKUP(I130,[1]LibPAS_data!$A$2:$C$601,3,FALSE)</f>
        <v>Maricopa</v>
      </c>
      <c r="H130" s="37" t="str">
        <f>VLOOKUP(I130,[1]LibPAS_data!$A$2:$C$601,2,FALSE)</f>
        <v>Peoria Public Library</v>
      </c>
      <c r="I130" s="3" t="s">
        <v>52</v>
      </c>
      <c r="J130" t="s">
        <v>14</v>
      </c>
      <c r="K130" t="s">
        <v>62</v>
      </c>
      <c r="L130" t="s">
        <v>16</v>
      </c>
      <c r="M130">
        <v>3</v>
      </c>
      <c r="N130">
        <v>14</v>
      </c>
      <c r="O130">
        <v>0</v>
      </c>
      <c r="P130">
        <v>0</v>
      </c>
      <c r="Q130">
        <v>0</v>
      </c>
      <c r="R130">
        <v>0</v>
      </c>
      <c r="S130">
        <v>21</v>
      </c>
      <c r="T130">
        <v>0</v>
      </c>
      <c r="U130">
        <v>0</v>
      </c>
      <c r="V130">
        <v>0</v>
      </c>
    </row>
    <row r="131" spans="1:22" x14ac:dyDescent="0.3">
      <c r="A131">
        <f>VLOOKUP(novplus_data[[#This Row],[Locationid]], [1]LibPAS_data!$A$2:$D$264, 4, FALSE)</f>
        <v>943450</v>
      </c>
      <c r="B131" s="8" t="str">
        <f>TEXT(C131,"yyyy")&amp;"-"&amp;"Q"&amp;LOOKUP(MONTH(C131),{1,4,7,10},{1,2,3,4})</f>
        <v>2014-Q4</v>
      </c>
      <c r="C131" s="9">
        <v>41913</v>
      </c>
      <c r="D131" s="43">
        <f>YEAR(DATE(YEAR(novplus_data[[#This Row],[Date]]), MONTH(novplus_data[[#This Row],[Date]])+6,1))</f>
        <v>2015</v>
      </c>
      <c r="E131" s="37" t="str">
        <f>TEXT(novplus_data[[#This Row],[Date]], "YYYY")</f>
        <v>2014</v>
      </c>
      <c r="F131" s="43" t="str">
        <f>TEXT(novplus_data[[#This Row],[Date]], "MMM")</f>
        <v>Oct</v>
      </c>
      <c r="G131" s="37" t="str">
        <f>VLOOKUP(I131,[1]LibPAS_data!$A$2:$C$601,3,FALSE)</f>
        <v>Maricopa</v>
      </c>
      <c r="H131" s="37" t="str">
        <f>VLOOKUP(I131,[1]LibPAS_data!$A$2:$C$601,2,FALSE)</f>
        <v>Phoenix Public Library</v>
      </c>
      <c r="I131" s="18" t="s">
        <v>53</v>
      </c>
      <c r="J131" t="s">
        <v>14</v>
      </c>
      <c r="K131" t="s">
        <v>62</v>
      </c>
      <c r="L131" t="s">
        <v>16</v>
      </c>
      <c r="M131">
        <v>224</v>
      </c>
      <c r="N131">
        <v>469</v>
      </c>
      <c r="O131">
        <v>0</v>
      </c>
      <c r="P131">
        <v>0</v>
      </c>
      <c r="Q131">
        <v>0</v>
      </c>
      <c r="R131">
        <v>0</v>
      </c>
      <c r="S131">
        <v>530</v>
      </c>
      <c r="T131">
        <v>0</v>
      </c>
      <c r="U131">
        <v>0</v>
      </c>
      <c r="V131">
        <v>103</v>
      </c>
    </row>
    <row r="132" spans="1:22" x14ac:dyDescent="0.3">
      <c r="A132">
        <f>VLOOKUP(novplus_data[[#This Row],[Locationid]], [1]LibPAS_data!$A$2:$D$264, 4, FALSE)</f>
        <v>174482</v>
      </c>
      <c r="B132" s="8" t="str">
        <f>TEXT(C132,"yyyy")&amp;"-"&amp;"Q"&amp;LOOKUP(MONTH(C132),{1,4,7,10},{1,2,3,4})</f>
        <v>2014-Q4</v>
      </c>
      <c r="C132" s="9">
        <v>41913</v>
      </c>
      <c r="D132" s="43">
        <f>YEAR(DATE(YEAR(novplus_data[[#This Row],[Date]]), MONTH(novplus_data[[#This Row],[Date]])+6,1))</f>
        <v>2015</v>
      </c>
      <c r="E132" s="37" t="str">
        <f>TEXT(novplus_data[[#This Row],[Date]], "YYYY")</f>
        <v>2014</v>
      </c>
      <c r="F132" s="43" t="str">
        <f>TEXT(novplus_data[[#This Row],[Date]], "MMM")</f>
        <v>Oct</v>
      </c>
      <c r="G132" s="37" t="str">
        <f>VLOOKUP(I132,[1]LibPAS_data!$A$2:$C$601,3,FALSE)</f>
        <v>Maricopa</v>
      </c>
      <c r="H132" s="37" t="str">
        <f>VLOOKUP(I132,[1]LibPAS_data!$A$2:$C$601,2,FALSE)</f>
        <v>Scottsdale Public Library</v>
      </c>
      <c r="I132" s="3" t="s">
        <v>55</v>
      </c>
      <c r="J132" t="s">
        <v>14</v>
      </c>
      <c r="K132" t="s">
        <v>62</v>
      </c>
      <c r="L132" t="s">
        <v>16</v>
      </c>
      <c r="M132">
        <v>79</v>
      </c>
      <c r="N132">
        <v>145</v>
      </c>
      <c r="O132">
        <v>0</v>
      </c>
      <c r="P132">
        <v>0</v>
      </c>
      <c r="Q132">
        <v>0</v>
      </c>
      <c r="R132">
        <v>0</v>
      </c>
      <c r="S132">
        <v>221</v>
      </c>
      <c r="T132">
        <v>0</v>
      </c>
      <c r="U132">
        <v>0</v>
      </c>
      <c r="V132">
        <v>9</v>
      </c>
    </row>
    <row r="133" spans="1:22" x14ac:dyDescent="0.3">
      <c r="A133">
        <f>VLOOKUP(novplus_data[[#This Row],[Locationid]], [1]LibPAS_data!$A$2:$D$264, 4, FALSE)</f>
        <v>140708</v>
      </c>
      <c r="B133" s="8" t="str">
        <f>TEXT(C133,"yyyy")&amp;"-"&amp;"Q"&amp;LOOKUP(MONTH(C133),{1,4,7,10},{1,2,3,4})</f>
        <v>2014-Q4</v>
      </c>
      <c r="C133" s="9">
        <v>41913</v>
      </c>
      <c r="D133" s="43">
        <f>YEAR(DATE(YEAR(novplus_data[[#This Row],[Date]]), MONTH(novplus_data[[#This Row],[Date]])+6,1))</f>
        <v>2015</v>
      </c>
      <c r="E133" s="37" t="str">
        <f>TEXT(novplus_data[[#This Row],[Date]], "YYYY")</f>
        <v>2014</v>
      </c>
      <c r="F133" s="43" t="str">
        <f>TEXT(novplus_data[[#This Row],[Date]], "MMM")</f>
        <v>Oct</v>
      </c>
      <c r="G133" s="37" t="str">
        <f>VLOOKUP(I133,[1]LibPAS_data!$A$2:$C$601,3,FALSE)</f>
        <v>Maricopa</v>
      </c>
      <c r="H133" s="37" t="str">
        <f>VLOOKUP(I133,[1]LibPAS_data!$A$2:$C$601,2,FALSE)</f>
        <v>Tempe Public Library</v>
      </c>
      <c r="I133" s="17" t="s">
        <v>56</v>
      </c>
      <c r="J133" t="s">
        <v>14</v>
      </c>
      <c r="K133" t="s">
        <v>62</v>
      </c>
      <c r="L133" t="s">
        <v>16</v>
      </c>
      <c r="M133">
        <v>39</v>
      </c>
      <c r="N133">
        <v>108</v>
      </c>
      <c r="O133">
        <v>0</v>
      </c>
      <c r="P133">
        <v>0</v>
      </c>
      <c r="Q133">
        <v>0</v>
      </c>
      <c r="R133">
        <v>0</v>
      </c>
      <c r="S133">
        <v>177</v>
      </c>
      <c r="T133">
        <v>0</v>
      </c>
      <c r="U133">
        <v>0</v>
      </c>
      <c r="V133">
        <v>1161</v>
      </c>
    </row>
    <row r="134" spans="1:22" x14ac:dyDescent="0.3">
      <c r="A134" t="e">
        <f>VLOOKUP(novplus_data[[#This Row],[Locationid]], [1]LibPAS_data!$A$2:$D$264, 4, FALSE)</f>
        <v>#N/A</v>
      </c>
      <c r="B134" s="8" t="str">
        <f>TEXT(C134,"yyyy")&amp;"-"&amp;"Q"&amp;LOOKUP(MONTH(C134),{1,4,7,10},{1,2,3,4})</f>
        <v>2014-Q4</v>
      </c>
      <c r="C134" s="9">
        <v>41944</v>
      </c>
      <c r="D134" s="43">
        <f>YEAR(DATE(YEAR(novplus_data[[#This Row],[Date]]), MONTH(novplus_data[[#This Row],[Date]])+6,1))</f>
        <v>2015</v>
      </c>
      <c r="E134" s="37" t="str">
        <f>TEXT(novplus_data[[#This Row],[Date]], "YYYY")</f>
        <v>2014</v>
      </c>
      <c r="F134" s="43" t="str">
        <f>TEXT(novplus_data[[#This Row],[Date]], "MMM")</f>
        <v>Nov</v>
      </c>
      <c r="G134" s="37" t="str">
        <f>VLOOKUP(I134,[1]LibPAS_data!$A$2:$C$601,3,FALSE)</f>
        <v>State</v>
      </c>
      <c r="H134" s="37" t="str">
        <f>VLOOKUP(I134,[1]LibPAS_data!$A$2:$C$601,2,FALSE)</f>
        <v>Arizona State Library</v>
      </c>
      <c r="I134" s="3" t="s">
        <v>42</v>
      </c>
      <c r="J134" t="s">
        <v>14</v>
      </c>
      <c r="K134" t="s">
        <v>17</v>
      </c>
      <c r="L134" t="s">
        <v>16</v>
      </c>
      <c r="M134">
        <v>321</v>
      </c>
      <c r="N134">
        <v>1824</v>
      </c>
      <c r="O134">
        <v>2</v>
      </c>
      <c r="P134">
        <v>2</v>
      </c>
      <c r="Q134">
        <v>0</v>
      </c>
      <c r="R134">
        <v>0</v>
      </c>
      <c r="S134">
        <v>1392</v>
      </c>
      <c r="T134">
        <v>0</v>
      </c>
      <c r="U134">
        <v>0</v>
      </c>
      <c r="V134">
        <v>0</v>
      </c>
    </row>
    <row r="135" spans="1:22" x14ac:dyDescent="0.3">
      <c r="A135" t="e">
        <f>VLOOKUP(novplus_data[[#This Row],[Locationid]], [1]LibPAS_data!$A$2:$D$264, 4, FALSE)</f>
        <v>#N/A</v>
      </c>
      <c r="B135" s="8" t="str">
        <f>TEXT(C135,"yyyy")&amp;"-"&amp;"Q"&amp;LOOKUP(MONTH(C135),{1,4,7,10},{1,2,3,4})</f>
        <v>2014-Q4</v>
      </c>
      <c r="C135" s="9">
        <v>41944</v>
      </c>
      <c r="D135" s="43">
        <f>YEAR(DATE(YEAR(novplus_data[[#This Row],[Date]]), MONTH(novplus_data[[#This Row],[Date]])+6,1))</f>
        <v>2015</v>
      </c>
      <c r="E135" s="37" t="str">
        <f>TEXT(novplus_data[[#This Row],[Date]], "YYYY")</f>
        <v>2014</v>
      </c>
      <c r="F135" s="43" t="str">
        <f>TEXT(novplus_data[[#This Row],[Date]], "MMM")</f>
        <v>Nov</v>
      </c>
      <c r="G135" s="37" t="str">
        <f>VLOOKUP(I135,[1]LibPAS_data!$A$2:$C$601,3,FALSE)</f>
        <v>State</v>
      </c>
      <c r="H135" s="37" t="str">
        <f>VLOOKUP(I135,[1]LibPAS_data!$A$2:$C$601,2,FALSE)</f>
        <v>Arizona State Library</v>
      </c>
      <c r="I135" s="3" t="s">
        <v>42</v>
      </c>
      <c r="J135" t="s">
        <v>14</v>
      </c>
      <c r="K135" t="s">
        <v>15</v>
      </c>
      <c r="L135" t="s">
        <v>16</v>
      </c>
      <c r="M135">
        <v>6</v>
      </c>
      <c r="N135">
        <v>31</v>
      </c>
      <c r="O135">
        <v>0</v>
      </c>
      <c r="P135">
        <v>0</v>
      </c>
      <c r="Q135">
        <v>0</v>
      </c>
      <c r="R135">
        <v>0</v>
      </c>
      <c r="S135">
        <v>18</v>
      </c>
      <c r="T135">
        <v>0</v>
      </c>
      <c r="U135">
        <v>0</v>
      </c>
      <c r="V135">
        <v>0</v>
      </c>
    </row>
    <row r="136" spans="1:22" x14ac:dyDescent="0.3">
      <c r="A136">
        <f>VLOOKUP(novplus_data[[#This Row],[Locationid]], [1]LibPAS_data!$A$2:$D$264, 4, FALSE)</f>
        <v>22669</v>
      </c>
      <c r="B136" s="8" t="str">
        <f>TEXT(C136,"yyyy")&amp;"-"&amp;"Q"&amp;LOOKUP(MONTH(C136),{1,4,7,10},{1,2,3,4})</f>
        <v>2014-Q4</v>
      </c>
      <c r="C136" s="9">
        <v>41944</v>
      </c>
      <c r="D136" s="43">
        <f>YEAR(DATE(YEAR(novplus_data[[#This Row],[Date]]), MONTH(novplus_data[[#This Row],[Date]])+6,1))</f>
        <v>2015</v>
      </c>
      <c r="E136" s="37" t="str">
        <f>TEXT(novplus_data[[#This Row],[Date]], "YYYY")</f>
        <v>2014</v>
      </c>
      <c r="F136" s="43" t="str">
        <f>TEXT(novplus_data[[#This Row],[Date]], "MMM")</f>
        <v>Nov</v>
      </c>
      <c r="G136" s="37" t="str">
        <f>VLOOKUP(I136,[1]LibPAS_data!$A$2:$C$601,3,FALSE)</f>
        <v>Maricopa</v>
      </c>
      <c r="H136" s="37" t="str">
        <f>VLOOKUP(I136,[1]LibPAS_data!$A$2:$C$601,2,FALSE)</f>
        <v>Avondale Public Library</v>
      </c>
      <c r="I136" s="3" t="s">
        <v>28</v>
      </c>
      <c r="J136" t="s">
        <v>14</v>
      </c>
      <c r="K136" t="s">
        <v>15</v>
      </c>
      <c r="L136" t="s">
        <v>16</v>
      </c>
      <c r="M136">
        <v>4</v>
      </c>
      <c r="N136">
        <v>12</v>
      </c>
      <c r="O136">
        <v>0</v>
      </c>
      <c r="P136">
        <v>0</v>
      </c>
      <c r="Q136">
        <v>0</v>
      </c>
      <c r="R136">
        <v>0</v>
      </c>
      <c r="S136">
        <v>5</v>
      </c>
      <c r="T136">
        <v>0</v>
      </c>
      <c r="U136">
        <v>0</v>
      </c>
      <c r="V136">
        <v>0</v>
      </c>
    </row>
    <row r="137" spans="1:22" x14ac:dyDescent="0.3">
      <c r="A137">
        <f>VLOOKUP(novplus_data[[#This Row],[Locationid]], [1]LibPAS_data!$A$2:$D$264, 4, FALSE)</f>
        <v>1469</v>
      </c>
      <c r="B137" s="8" t="str">
        <f>TEXT(C137,"yyyy")&amp;"-"&amp;"Q"&amp;LOOKUP(MONTH(C137),{1,4,7,10},{1,2,3,4})</f>
        <v>2014-Q4</v>
      </c>
      <c r="C137" s="9">
        <v>41944</v>
      </c>
      <c r="D137" s="43">
        <f>YEAR(DATE(YEAR(novplus_data[[#This Row],[Date]]), MONTH(novplus_data[[#This Row],[Date]])+6,1))</f>
        <v>2015</v>
      </c>
      <c r="E137" s="37" t="str">
        <f>TEXT(novplus_data[[#This Row],[Date]], "YYYY")</f>
        <v>2014</v>
      </c>
      <c r="F137" s="43" t="str">
        <f>TEXT(novplus_data[[#This Row],[Date]], "MMM")</f>
        <v>Nov</v>
      </c>
      <c r="G137" s="37" t="str">
        <f>VLOOKUP(I137,[1]LibPAS_data!$A$2:$C$601,3,FALSE)</f>
        <v>Cochise</v>
      </c>
      <c r="H137" s="37" t="str">
        <f>VLOOKUP(I137,[1]LibPAS_data!$A$2:$C$601,2,FALSE)</f>
        <v>Cochise County Library District</v>
      </c>
      <c r="I137" s="3" t="s">
        <v>32</v>
      </c>
      <c r="J137" t="s">
        <v>14</v>
      </c>
      <c r="K137" t="s">
        <v>18</v>
      </c>
      <c r="L137" t="s">
        <v>16</v>
      </c>
      <c r="M137">
        <v>42</v>
      </c>
      <c r="N137">
        <v>199</v>
      </c>
      <c r="O137">
        <v>0</v>
      </c>
      <c r="P137">
        <v>0</v>
      </c>
      <c r="Q137">
        <v>0</v>
      </c>
      <c r="R137">
        <v>0</v>
      </c>
      <c r="S137">
        <v>224</v>
      </c>
      <c r="T137">
        <v>0</v>
      </c>
      <c r="U137">
        <v>0</v>
      </c>
      <c r="V137">
        <v>0</v>
      </c>
    </row>
    <row r="138" spans="1:22" x14ac:dyDescent="0.3">
      <c r="A138">
        <f>VLOOKUP(novplus_data[[#This Row],[Locationid]], [1]LibPAS_data!$A$2:$D$264, 4, FALSE)</f>
        <v>72247</v>
      </c>
      <c r="B138" s="8" t="str">
        <f>TEXT(C138,"yyyy")&amp;"-"&amp;"Q"&amp;LOOKUP(MONTH(C138),{1,4,7,10},{1,2,3,4})</f>
        <v>2014-Q4</v>
      </c>
      <c r="C138" s="9">
        <v>41944</v>
      </c>
      <c r="D138" s="43">
        <f>YEAR(DATE(YEAR(novplus_data[[#This Row],[Date]]), MONTH(novplus_data[[#This Row],[Date]])+6,1))</f>
        <v>2015</v>
      </c>
      <c r="E138" s="37" t="str">
        <f>TEXT(novplus_data[[#This Row],[Date]], "YYYY")</f>
        <v>2014</v>
      </c>
      <c r="F138" s="43" t="str">
        <f>TEXT(novplus_data[[#This Row],[Date]], "MMM")</f>
        <v>Nov</v>
      </c>
      <c r="G138" s="37" t="str">
        <f>VLOOKUP(I138,[1]LibPAS_data!$A$2:$C$601,3,FALSE)</f>
        <v>Coconino</v>
      </c>
      <c r="H138" s="37" t="str">
        <f>VLOOKUP(I138,[1]LibPAS_data!$A$2:$C$601,2,FALSE)</f>
        <v>Flagstaff City-Coconino County Public Library</v>
      </c>
      <c r="I138" s="3" t="s">
        <v>33</v>
      </c>
      <c r="J138" t="s">
        <v>14</v>
      </c>
      <c r="K138" t="s">
        <v>15</v>
      </c>
      <c r="L138" t="s">
        <v>16</v>
      </c>
      <c r="M138">
        <v>67</v>
      </c>
      <c r="N138">
        <v>242</v>
      </c>
      <c r="O138">
        <v>0</v>
      </c>
      <c r="P138">
        <v>0</v>
      </c>
      <c r="Q138">
        <v>0</v>
      </c>
      <c r="R138">
        <v>0</v>
      </c>
      <c r="S138">
        <v>189</v>
      </c>
      <c r="T138">
        <v>0</v>
      </c>
      <c r="U138">
        <v>0</v>
      </c>
      <c r="V138">
        <v>17</v>
      </c>
    </row>
    <row r="139" spans="1:22" x14ac:dyDescent="0.3">
      <c r="A139" t="e">
        <f>VLOOKUP(novplus_data[[#This Row],[Locationid]], [1]LibPAS_data!$A$2:$D$264, 4, FALSE)</f>
        <v>#N/A</v>
      </c>
      <c r="B139" s="8" t="str">
        <f>TEXT(C139,"yyyy")&amp;"-"&amp;"Q"&amp;LOOKUP(MONTH(C139),{1,4,7,10},{1,2,3,4})</f>
        <v>2014-Q4</v>
      </c>
      <c r="C139" s="9">
        <v>41944</v>
      </c>
      <c r="D139" s="43">
        <f>YEAR(DATE(YEAR(novplus_data[[#This Row],[Date]]), MONTH(novplus_data[[#This Row],[Date]])+6,1))</f>
        <v>2015</v>
      </c>
      <c r="E139" s="37" t="str">
        <f>TEXT(novplus_data[[#This Row],[Date]], "YYYY")</f>
        <v>2014</v>
      </c>
      <c r="F139" s="43" t="str">
        <f>TEXT(novplus_data[[#This Row],[Date]], "MMM")</f>
        <v>Nov</v>
      </c>
      <c r="G139" s="37" t="str">
        <f>VLOOKUP(I139,[1]LibPAS_data!$A$2:$C$601,3,FALSE)</f>
        <v>Greenlee</v>
      </c>
      <c r="H139" s="37" t="str">
        <f>VLOOKUP(I139,[1]LibPAS_data!$A$2:$C$601,2,FALSE)</f>
        <v>Greenlee County Library</v>
      </c>
      <c r="I139" s="4" t="s">
        <v>35</v>
      </c>
      <c r="J139" t="s">
        <v>14</v>
      </c>
      <c r="K139" t="s">
        <v>15</v>
      </c>
      <c r="L139" t="s">
        <v>16</v>
      </c>
      <c r="M139">
        <v>1</v>
      </c>
      <c r="N139">
        <v>3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</row>
    <row r="140" spans="1:22" x14ac:dyDescent="0.3">
      <c r="A140">
        <f>VLOOKUP(novplus_data[[#This Row],[Locationid]], [1]LibPAS_data!$A$2:$D$264, 4, FALSE)</f>
        <v>87143</v>
      </c>
      <c r="B140" s="8" t="str">
        <f>TEXT(C140,"yyyy")&amp;"-"&amp;"Q"&amp;LOOKUP(MONTH(C140),{1,4,7,10},{1,2,3,4})</f>
        <v>2014-Q4</v>
      </c>
      <c r="C140" s="9">
        <v>41944</v>
      </c>
      <c r="D140" s="43">
        <f>YEAR(DATE(YEAR(novplus_data[[#This Row],[Date]]), MONTH(novplus_data[[#This Row],[Date]])+6,1))</f>
        <v>2015</v>
      </c>
      <c r="E140" s="37" t="str">
        <f>TEXT(novplus_data[[#This Row],[Date]], "YYYY")</f>
        <v>2014</v>
      </c>
      <c r="F140" s="43" t="str">
        <f>TEXT(novplus_data[[#This Row],[Date]], "MMM")</f>
        <v>Nov</v>
      </c>
      <c r="G140" s="37" t="str">
        <f>VLOOKUP(I140,[1]LibPAS_data!$A$2:$C$601,3,FALSE)</f>
        <v>Mohave</v>
      </c>
      <c r="H140" s="37" t="str">
        <f>VLOOKUP(I140,[1]LibPAS_data!$A$2:$C$601,2,FALSE)</f>
        <v>Mohave County Library District</v>
      </c>
      <c r="I140" s="3" t="s">
        <v>36</v>
      </c>
      <c r="J140" t="s">
        <v>14</v>
      </c>
      <c r="K140" t="s">
        <v>15</v>
      </c>
      <c r="L140" t="s">
        <v>16</v>
      </c>
      <c r="M140">
        <v>72</v>
      </c>
      <c r="N140">
        <v>1012</v>
      </c>
      <c r="O140">
        <v>0</v>
      </c>
      <c r="P140">
        <v>0</v>
      </c>
      <c r="Q140">
        <v>0</v>
      </c>
      <c r="R140">
        <v>0</v>
      </c>
      <c r="S140">
        <v>684</v>
      </c>
      <c r="T140">
        <v>0</v>
      </c>
      <c r="U140">
        <v>0</v>
      </c>
      <c r="V140">
        <v>3</v>
      </c>
    </row>
    <row r="141" spans="1:22" x14ac:dyDescent="0.3">
      <c r="A141" t="e">
        <f>VLOOKUP(novplus_data[[#This Row],[Locationid]], [1]LibPAS_data!$A$2:$D$264, 4, FALSE)</f>
        <v>#N/A</v>
      </c>
      <c r="B141" s="8" t="str">
        <f>TEXT(C141,"yyyy")&amp;"-"&amp;"Q"&amp;LOOKUP(MONTH(C141),{1,4,7,10},{1,2,3,4})</f>
        <v>2014-Q4</v>
      </c>
      <c r="C141" s="9">
        <v>41944</v>
      </c>
      <c r="D141" s="43">
        <f>YEAR(DATE(YEAR(novplus_data[[#This Row],[Date]]), MONTH(novplus_data[[#This Row],[Date]])+6,1))</f>
        <v>2015</v>
      </c>
      <c r="E141" s="37" t="str">
        <f>TEXT(novplus_data[[#This Row],[Date]], "YYYY")</f>
        <v>2014</v>
      </c>
      <c r="F141" s="43" t="str">
        <f>TEXT(novplus_data[[#This Row],[Date]], "MMM")</f>
        <v>Nov</v>
      </c>
      <c r="G141" s="37" t="str">
        <f>VLOOKUP(I141,[1]LibPAS_data!$A$2:$C$601,3,FALSE)</f>
        <v>Greenlee</v>
      </c>
      <c r="H141" s="37" t="str">
        <f>VLOOKUP(I141,[1]LibPAS_data!$A$2:$C$601,2,FALSE)</f>
        <v>Morenci Public Library</v>
      </c>
      <c r="I141" s="4" t="s">
        <v>51</v>
      </c>
      <c r="J141" t="s">
        <v>14</v>
      </c>
      <c r="K141" t="s">
        <v>15</v>
      </c>
      <c r="L141" t="s">
        <v>16</v>
      </c>
      <c r="M141">
        <v>1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4</v>
      </c>
      <c r="T141">
        <v>0</v>
      </c>
      <c r="U141">
        <v>0</v>
      </c>
      <c r="V141">
        <v>0</v>
      </c>
    </row>
    <row r="142" spans="1:22" x14ac:dyDescent="0.3">
      <c r="A142">
        <f>VLOOKUP(novplus_data[[#This Row],[Locationid]], [1]LibPAS_data!$A$2:$D$264, 4, FALSE)</f>
        <v>2461</v>
      </c>
      <c r="B142" s="8" t="str">
        <f>TEXT(C142,"yyyy")&amp;"-"&amp;"Q"&amp;LOOKUP(MONTH(C142),{1,4,7,10},{1,2,3,4})</f>
        <v>2014-Q4</v>
      </c>
      <c r="C142" s="9">
        <v>41944</v>
      </c>
      <c r="D142" s="43">
        <f>YEAR(DATE(YEAR(novplus_data[[#This Row],[Date]]), MONTH(novplus_data[[#This Row],[Date]])+6,1))</f>
        <v>2015</v>
      </c>
      <c r="E142" s="37" t="str">
        <f>TEXT(novplus_data[[#This Row],[Date]], "YYYY")</f>
        <v>2014</v>
      </c>
      <c r="F142" s="43" t="str">
        <f>TEXT(novplus_data[[#This Row],[Date]], "MMM")</f>
        <v>Nov</v>
      </c>
      <c r="G142" s="37" t="str">
        <f>VLOOKUP(I142,[1]LibPAS_data!$A$2:$C$601,3,FALSE)</f>
        <v>Navajo</v>
      </c>
      <c r="H142" s="37" t="str">
        <f>VLOOKUP(I142,[1]LibPAS_data!$A$2:$C$601,2,FALSE)</f>
        <v>Navajo County Library District</v>
      </c>
      <c r="I142" s="3" t="s">
        <v>37</v>
      </c>
      <c r="J142" t="s">
        <v>14</v>
      </c>
      <c r="K142" t="s">
        <v>15</v>
      </c>
      <c r="L142" t="s">
        <v>16</v>
      </c>
      <c r="M142">
        <v>4</v>
      </c>
      <c r="N142">
        <v>8</v>
      </c>
      <c r="O142">
        <v>0</v>
      </c>
      <c r="P142">
        <v>0</v>
      </c>
      <c r="Q142">
        <v>0</v>
      </c>
      <c r="R142">
        <v>0</v>
      </c>
      <c r="S142">
        <v>6</v>
      </c>
      <c r="T142">
        <v>0</v>
      </c>
      <c r="U142">
        <v>0</v>
      </c>
      <c r="V142">
        <v>0</v>
      </c>
    </row>
    <row r="143" spans="1:22" x14ac:dyDescent="0.3">
      <c r="A143">
        <f>VLOOKUP(novplus_data[[#This Row],[Locationid]], [1]LibPAS_data!$A$2:$D$264, 4, FALSE)</f>
        <v>405419</v>
      </c>
      <c r="B143" s="8" t="str">
        <f>TEXT(C143,"yyyy")&amp;"-"&amp;"Q"&amp;LOOKUP(MONTH(C143),{1,4,7,10},{1,2,3,4})</f>
        <v>2014-Q4</v>
      </c>
      <c r="C143" s="9">
        <v>41944</v>
      </c>
      <c r="D143" s="43">
        <f>YEAR(DATE(YEAR(novplus_data[[#This Row],[Date]]), MONTH(novplus_data[[#This Row],[Date]])+6,1))</f>
        <v>2015</v>
      </c>
      <c r="E143" s="37" t="str">
        <f>TEXT(novplus_data[[#This Row],[Date]], "YYYY")</f>
        <v>2014</v>
      </c>
      <c r="F143" s="43" t="str">
        <f>TEXT(novplus_data[[#This Row],[Date]], "MMM")</f>
        <v>Nov</v>
      </c>
      <c r="G143" s="37" t="str">
        <f>VLOOKUP(I143,[1]LibPAS_data!$A$2:$C$601,3,FALSE)</f>
        <v>Pima</v>
      </c>
      <c r="H143" s="37" t="str">
        <f>VLOOKUP(I143,[1]LibPAS_data!$A$2:$C$601,2,FALSE)</f>
        <v>Pima County Public Library</v>
      </c>
      <c r="I143" s="3" t="s">
        <v>38</v>
      </c>
      <c r="J143" t="s">
        <v>14</v>
      </c>
      <c r="K143" t="s">
        <v>15</v>
      </c>
      <c r="L143" t="s">
        <v>16</v>
      </c>
      <c r="M143">
        <v>150</v>
      </c>
      <c r="N143">
        <v>460</v>
      </c>
      <c r="O143">
        <v>0</v>
      </c>
      <c r="P143">
        <v>0</v>
      </c>
      <c r="Q143">
        <v>0</v>
      </c>
      <c r="R143">
        <v>0</v>
      </c>
      <c r="S143">
        <v>580</v>
      </c>
      <c r="T143">
        <v>0</v>
      </c>
      <c r="U143">
        <v>0</v>
      </c>
      <c r="V143">
        <v>59</v>
      </c>
    </row>
    <row r="144" spans="1:22" x14ac:dyDescent="0.3">
      <c r="A144">
        <f>VLOOKUP(novplus_data[[#This Row],[Locationid]], [1]LibPAS_data!$A$2:$D$264, 4, FALSE)</f>
        <v>405419</v>
      </c>
      <c r="B144" s="8" t="str">
        <f>TEXT(C144,"yyyy")&amp;"-"&amp;"Q"&amp;LOOKUP(MONTH(C144),{1,4,7,10},{1,2,3,4})</f>
        <v>2014-Q4</v>
      </c>
      <c r="C144" s="9">
        <v>41944</v>
      </c>
      <c r="D144" s="43">
        <f>YEAR(DATE(YEAR(novplus_data[[#This Row],[Date]]), MONTH(novplus_data[[#This Row],[Date]])+6,1))</f>
        <v>2015</v>
      </c>
      <c r="E144" s="37" t="str">
        <f>TEXT(novplus_data[[#This Row],[Date]], "YYYY")</f>
        <v>2014</v>
      </c>
      <c r="F144" s="43" t="str">
        <f>TEXT(novplus_data[[#This Row],[Date]], "MMM")</f>
        <v>Nov</v>
      </c>
      <c r="G144" s="37" t="str">
        <f>VLOOKUP(I144,[1]LibPAS_data!$A$2:$C$601,3,FALSE)</f>
        <v>Pima</v>
      </c>
      <c r="H144" s="37" t="str">
        <f>VLOOKUP(I144,[1]LibPAS_data!$A$2:$C$601,2,FALSE)</f>
        <v>Pima County Public Library</v>
      </c>
      <c r="I144" s="3" t="s">
        <v>38</v>
      </c>
      <c r="J144" t="s">
        <v>14</v>
      </c>
      <c r="K144" t="s">
        <v>19</v>
      </c>
      <c r="L144" t="s">
        <v>25</v>
      </c>
      <c r="M144">
        <v>619</v>
      </c>
      <c r="N144">
        <v>514883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</row>
    <row r="145" spans="1:22" x14ac:dyDescent="0.3">
      <c r="A145">
        <f>VLOOKUP(novplus_data[[#This Row],[Locationid]], [1]LibPAS_data!$A$2:$D$264, 4, FALSE)</f>
        <v>405419</v>
      </c>
      <c r="B145" s="8" t="str">
        <f>TEXT(C145,"yyyy")&amp;"-"&amp;"Q"&amp;LOOKUP(MONTH(C145),{1,4,7,10},{1,2,3,4})</f>
        <v>2014-Q4</v>
      </c>
      <c r="C145" s="9">
        <v>41944</v>
      </c>
      <c r="D145" s="43">
        <f>YEAR(DATE(YEAR(novplus_data[[#This Row],[Date]]), MONTH(novplus_data[[#This Row],[Date]])+6,1))</f>
        <v>2015</v>
      </c>
      <c r="E145" s="37" t="str">
        <f>TEXT(novplus_data[[#This Row],[Date]], "YYYY")</f>
        <v>2014</v>
      </c>
      <c r="F145" s="43" t="str">
        <f>TEXT(novplus_data[[#This Row],[Date]], "MMM")</f>
        <v>Nov</v>
      </c>
      <c r="G145" s="37" t="str">
        <f>VLOOKUP(I145,[1]LibPAS_data!$A$2:$C$601,3,FALSE)</f>
        <v>Pima</v>
      </c>
      <c r="H145" s="37" t="str">
        <f>VLOOKUP(I145,[1]LibPAS_data!$A$2:$C$601,2,FALSE)</f>
        <v>Pima County Public Library</v>
      </c>
      <c r="I145" s="3" t="s">
        <v>38</v>
      </c>
      <c r="J145" t="s">
        <v>14</v>
      </c>
      <c r="K145" t="s">
        <v>20</v>
      </c>
      <c r="L145" t="s">
        <v>25</v>
      </c>
      <c r="M145">
        <v>28</v>
      </c>
      <c r="N145">
        <v>64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</row>
    <row r="146" spans="1:22" x14ac:dyDescent="0.3">
      <c r="A146">
        <f>VLOOKUP(novplus_data[[#This Row],[Locationid]], [1]LibPAS_data!$A$2:$D$264, 4, FALSE)</f>
        <v>405419</v>
      </c>
      <c r="B146" s="8" t="str">
        <f>TEXT(C146,"yyyy")&amp;"-"&amp;"Q"&amp;LOOKUP(MONTH(C146),{1,4,7,10},{1,2,3,4})</f>
        <v>2014-Q4</v>
      </c>
      <c r="C146" s="9">
        <v>41944</v>
      </c>
      <c r="D146" s="43">
        <f>YEAR(DATE(YEAR(novplus_data[[#This Row],[Date]]), MONTH(novplus_data[[#This Row],[Date]])+6,1))</f>
        <v>2015</v>
      </c>
      <c r="E146" s="37" t="str">
        <f>TEXT(novplus_data[[#This Row],[Date]], "YYYY")</f>
        <v>2014</v>
      </c>
      <c r="F146" s="43" t="str">
        <f>TEXT(novplus_data[[#This Row],[Date]], "MMM")</f>
        <v>Nov</v>
      </c>
      <c r="G146" s="37" t="str">
        <f>VLOOKUP(I146,[1]LibPAS_data!$A$2:$C$601,3,FALSE)</f>
        <v>Pima</v>
      </c>
      <c r="H146" s="37" t="str">
        <f>VLOOKUP(I146,[1]LibPAS_data!$A$2:$C$601,2,FALSE)</f>
        <v>Pima County Public Library</v>
      </c>
      <c r="I146" s="3" t="s">
        <v>38</v>
      </c>
      <c r="J146" t="s">
        <v>14</v>
      </c>
      <c r="K146" t="s">
        <v>68</v>
      </c>
      <c r="L146" t="s">
        <v>25</v>
      </c>
      <c r="M146">
        <v>37</v>
      </c>
      <c r="N146">
        <v>23361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</row>
    <row r="147" spans="1:22" x14ac:dyDescent="0.3">
      <c r="A147">
        <f>VLOOKUP(novplus_data[[#This Row],[Locationid]], [1]LibPAS_data!$A$2:$D$264, 4, FALSE)</f>
        <v>8901</v>
      </c>
      <c r="B147" s="8" t="str">
        <f>TEXT(C147,"yyyy")&amp;"-"&amp;"Q"&amp;LOOKUP(MONTH(C147),{1,4,7,10},{1,2,3,4})</f>
        <v>2014-Q4</v>
      </c>
      <c r="C147" s="9">
        <v>41944</v>
      </c>
      <c r="D147" s="43">
        <f>YEAR(DATE(YEAR(novplus_data[[#This Row],[Date]]), MONTH(novplus_data[[#This Row],[Date]])+6,1))</f>
        <v>2015</v>
      </c>
      <c r="E147" s="37" t="str">
        <f>TEXT(novplus_data[[#This Row],[Date]], "YYYY")</f>
        <v>2014</v>
      </c>
      <c r="F147" s="43" t="str">
        <f>TEXT(novplus_data[[#This Row],[Date]], "MMM")</f>
        <v>Nov</v>
      </c>
      <c r="G147" s="37" t="str">
        <f>VLOOKUP(I147,[1]LibPAS_data!$A$2:$C$601,3,FALSE)</f>
        <v>Pinal</v>
      </c>
      <c r="H147" s="37" t="str">
        <f>VLOOKUP(I147,[1]LibPAS_data!$A$2:$C$601,2,FALSE)</f>
        <v>Pinal County Library District</v>
      </c>
      <c r="I147" s="3" t="s">
        <v>54</v>
      </c>
      <c r="J147" t="s">
        <v>14</v>
      </c>
      <c r="K147" t="s">
        <v>15</v>
      </c>
      <c r="L147" t="s">
        <v>16</v>
      </c>
      <c r="M147">
        <v>48</v>
      </c>
      <c r="N147">
        <v>166</v>
      </c>
      <c r="O147">
        <v>0</v>
      </c>
      <c r="P147">
        <v>0</v>
      </c>
      <c r="Q147">
        <v>0</v>
      </c>
      <c r="R147">
        <v>0</v>
      </c>
      <c r="S147">
        <v>147</v>
      </c>
      <c r="T147">
        <v>0</v>
      </c>
      <c r="U147">
        <v>0</v>
      </c>
      <c r="V147">
        <v>4</v>
      </c>
    </row>
    <row r="148" spans="1:22" x14ac:dyDescent="0.3">
      <c r="A148">
        <f>VLOOKUP(novplus_data[[#This Row],[Locationid]], [1]LibPAS_data!$A$2:$D$264, 4, FALSE)</f>
        <v>29416</v>
      </c>
      <c r="B148" s="8" t="str">
        <f>TEXT(C148,"yyyy")&amp;"-"&amp;"Q"&amp;LOOKUP(MONTH(C148),{1,4,7,10},{1,2,3,4})</f>
        <v>2014-Q4</v>
      </c>
      <c r="C148" s="9">
        <v>41944</v>
      </c>
      <c r="D148" s="43">
        <f>YEAR(DATE(YEAR(novplus_data[[#This Row],[Date]]), MONTH(novplus_data[[#This Row],[Date]])+6,1))</f>
        <v>2015</v>
      </c>
      <c r="E148" s="37" t="str">
        <f>TEXT(novplus_data[[#This Row],[Date]], "YYYY")</f>
        <v>2014</v>
      </c>
      <c r="F148" s="43" t="str">
        <f>TEXT(novplus_data[[#This Row],[Date]], "MMM")</f>
        <v>Nov</v>
      </c>
      <c r="G148" s="37" t="str">
        <f>VLOOKUP(I148,[1]LibPAS_data!$A$2:$C$601,3,FALSE)</f>
        <v>Yavapai</v>
      </c>
      <c r="H148" s="37" t="str">
        <f>VLOOKUP(I148,[1]LibPAS_data!$A$2:$C$601,2,FALSE)</f>
        <v>Prescott Public Library</v>
      </c>
      <c r="I148" s="3" t="s">
        <v>39</v>
      </c>
      <c r="J148" t="s">
        <v>14</v>
      </c>
      <c r="K148" t="s">
        <v>15</v>
      </c>
      <c r="L148" t="s">
        <v>16</v>
      </c>
      <c r="M148">
        <v>36</v>
      </c>
      <c r="N148">
        <v>167</v>
      </c>
      <c r="O148">
        <v>0</v>
      </c>
      <c r="P148">
        <v>0</v>
      </c>
      <c r="Q148">
        <v>0</v>
      </c>
      <c r="R148">
        <v>0</v>
      </c>
      <c r="S148">
        <v>140</v>
      </c>
      <c r="T148">
        <v>0</v>
      </c>
      <c r="U148">
        <v>0</v>
      </c>
      <c r="V148">
        <v>2</v>
      </c>
    </row>
    <row r="149" spans="1:22" x14ac:dyDescent="0.3">
      <c r="A149">
        <f>VLOOKUP(novplus_data[[#This Row],[Locationid]], [1]LibPAS_data!$A$2:$D$264, 4, FALSE)</f>
        <v>11980</v>
      </c>
      <c r="B149" s="8" t="str">
        <f>TEXT(C149,"yyyy")&amp;"-"&amp;"Q"&amp;LOOKUP(MONTH(C149),{1,4,7,10},{1,2,3,4})</f>
        <v>2014-Q4</v>
      </c>
      <c r="C149" s="9">
        <v>41944</v>
      </c>
      <c r="D149" s="43">
        <f>YEAR(DATE(YEAR(novplus_data[[#This Row],[Date]]), MONTH(novplus_data[[#This Row],[Date]])+6,1))</f>
        <v>2015</v>
      </c>
      <c r="E149" s="37" t="str">
        <f>TEXT(novplus_data[[#This Row],[Date]], "YYYY")</f>
        <v>2014</v>
      </c>
      <c r="F149" s="43" t="str">
        <f>TEXT(novplus_data[[#This Row],[Date]], "MMM")</f>
        <v>Nov</v>
      </c>
      <c r="G149" s="37" t="str">
        <f>VLOOKUP(I149,[1]LibPAS_data!$A$2:$C$601,3,FALSE)</f>
        <v>Graham</v>
      </c>
      <c r="H149" s="37" t="str">
        <f>VLOOKUP(I149,[1]LibPAS_data!$A$2:$C$601,2,FALSE)</f>
        <v>Safford City - Graham County Library</v>
      </c>
      <c r="I149" s="3" t="s">
        <v>41</v>
      </c>
      <c r="J149" t="s">
        <v>14</v>
      </c>
      <c r="K149" t="s">
        <v>15</v>
      </c>
      <c r="L149" t="s">
        <v>16</v>
      </c>
      <c r="M149">
        <v>5</v>
      </c>
      <c r="N149">
        <v>51</v>
      </c>
      <c r="O149">
        <v>0</v>
      </c>
      <c r="P149">
        <v>0</v>
      </c>
      <c r="Q149">
        <v>0</v>
      </c>
      <c r="R149">
        <v>0</v>
      </c>
      <c r="S149">
        <v>32</v>
      </c>
      <c r="T149">
        <v>0</v>
      </c>
      <c r="U149">
        <v>0</v>
      </c>
      <c r="V149">
        <v>0</v>
      </c>
    </row>
    <row r="150" spans="1:22" x14ac:dyDescent="0.3">
      <c r="A150">
        <f>VLOOKUP(novplus_data[[#This Row],[Locationid]], [1]LibPAS_data!$A$2:$D$264, 4, FALSE)</f>
        <v>9301</v>
      </c>
      <c r="B150" s="8" t="str">
        <f>TEXT(C150,"yyyy")&amp;"-"&amp;"Q"&amp;LOOKUP(MONTH(C150),{1,4,7,10},{1,2,3,4})</f>
        <v>2014-Q4</v>
      </c>
      <c r="C150" s="9">
        <v>41944</v>
      </c>
      <c r="D150" s="43">
        <f>YEAR(DATE(YEAR(novplus_data[[#This Row],[Date]]), MONTH(novplus_data[[#This Row],[Date]])+6,1))</f>
        <v>2015</v>
      </c>
      <c r="E150" s="37" t="str">
        <f>TEXT(novplus_data[[#This Row],[Date]], "YYYY")</f>
        <v>2014</v>
      </c>
      <c r="F150" s="43" t="str">
        <f>TEXT(novplus_data[[#This Row],[Date]], "MMM")</f>
        <v>Nov</v>
      </c>
      <c r="G150" s="37" t="str">
        <f>VLOOKUP(I150,[1]LibPAS_data!$A$2:$C$601,3,FALSE)</f>
        <v>Yavapai</v>
      </c>
      <c r="H150" s="37" t="str">
        <f>VLOOKUP(I150,[1]LibPAS_data!$A$2:$C$601,2,FALSE)</f>
        <v>Yavapai County Library District</v>
      </c>
      <c r="I150" s="3" t="s">
        <v>43</v>
      </c>
      <c r="J150" t="s">
        <v>14</v>
      </c>
      <c r="K150" t="s">
        <v>21</v>
      </c>
      <c r="L150" t="s">
        <v>25</v>
      </c>
      <c r="M150">
        <v>641</v>
      </c>
      <c r="N150">
        <v>101722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</row>
    <row r="151" spans="1:22" x14ac:dyDescent="0.3">
      <c r="A151" t="e">
        <f>VLOOKUP(novplus_data[[#This Row],[Locationid]], [1]LibPAS_data!$A$2:$D$264, 4, FALSE)</f>
        <v>#N/A</v>
      </c>
      <c r="B151" s="8" t="str">
        <f>TEXT(C151,"yyyy")&amp;"-"&amp;"Q"&amp;LOOKUP(MONTH(C151),{1,4,7,10},{1,2,3,4})</f>
        <v>2014-Q4</v>
      </c>
      <c r="C151" s="9">
        <v>41944</v>
      </c>
      <c r="D151" s="43">
        <f>YEAR(DATE(YEAR(novplus_data[[#This Row],[Date]]), MONTH(novplus_data[[#This Row],[Date]])+6,1))</f>
        <v>2015</v>
      </c>
      <c r="E151" s="37" t="str">
        <f>TEXT(novplus_data[[#This Row],[Date]], "YYYY")</f>
        <v>2014</v>
      </c>
      <c r="F151" s="43" t="str">
        <f>TEXT(novplus_data[[#This Row],[Date]], "MMM")</f>
        <v>Nov</v>
      </c>
      <c r="G151" s="37" t="str">
        <f>VLOOKUP(I151,[1]LibPAS_data!$A$2:$C$601,3,FALSE)</f>
        <v>Yuma</v>
      </c>
      <c r="H151" s="37" t="str">
        <f>VLOOKUP(I151,[1]LibPAS_data!$A$2:$C$601,2,FALSE)</f>
        <v>Yuma County Library District</v>
      </c>
      <c r="I151" s="3" t="s">
        <v>44</v>
      </c>
      <c r="J151" t="s">
        <v>14</v>
      </c>
      <c r="K151" t="s">
        <v>22</v>
      </c>
      <c r="L151" t="s">
        <v>16</v>
      </c>
      <c r="M151">
        <v>42</v>
      </c>
      <c r="N151">
        <v>352</v>
      </c>
      <c r="O151">
        <v>0</v>
      </c>
      <c r="P151">
        <v>0</v>
      </c>
      <c r="Q151">
        <v>0</v>
      </c>
      <c r="R151">
        <v>0</v>
      </c>
      <c r="S151">
        <v>167</v>
      </c>
      <c r="T151">
        <v>0</v>
      </c>
      <c r="U151">
        <v>0</v>
      </c>
      <c r="V151">
        <v>0</v>
      </c>
    </row>
    <row r="152" spans="1:22" x14ac:dyDescent="0.3">
      <c r="A152">
        <f>VLOOKUP(novplus_data[[#This Row],[Locationid]], [1]LibPAS_data!$A$2:$D$264, 4, FALSE)</f>
        <v>22669</v>
      </c>
      <c r="B152" s="8" t="str">
        <f>TEXT(C152,"yyyy")&amp;"-"&amp;"Q"&amp;LOOKUP(MONTH(C152),{1,4,7,10},{1,2,3,4})</f>
        <v>2014-Q4</v>
      </c>
      <c r="C152" s="9">
        <v>41944</v>
      </c>
      <c r="D152" s="43">
        <f>YEAR(DATE(YEAR(novplus_data[[#This Row],[Date]]), MONTH(novplus_data[[#This Row],[Date]])+6,1))</f>
        <v>2015</v>
      </c>
      <c r="E152" s="37" t="str">
        <f>TEXT(novplus_data[[#This Row],[Date]], "YYYY")</f>
        <v>2014</v>
      </c>
      <c r="F152" s="43" t="str">
        <f>TEXT(novplus_data[[#This Row],[Date]], "MMM")</f>
        <v>Nov</v>
      </c>
      <c r="G152" s="37" t="str">
        <f>VLOOKUP(I152,[1]LibPAS_data!$A$2:$C$601,3,FALSE)</f>
        <v>Maricopa</v>
      </c>
      <c r="H152" s="37" t="str">
        <f>VLOOKUP(I152,[1]LibPAS_data!$A$2:$C$601,2,FALSE)</f>
        <v>Avondale Public Library</v>
      </c>
      <c r="I152" s="3" t="s">
        <v>28</v>
      </c>
      <c r="J152" t="s">
        <v>14</v>
      </c>
      <c r="K152" t="s">
        <v>62</v>
      </c>
      <c r="L152" t="s">
        <v>16</v>
      </c>
      <c r="M152">
        <v>4</v>
      </c>
      <c r="N152">
        <v>12</v>
      </c>
      <c r="O152">
        <v>0</v>
      </c>
      <c r="P152">
        <v>0</v>
      </c>
      <c r="Q152">
        <v>0</v>
      </c>
      <c r="R152">
        <v>0</v>
      </c>
      <c r="S152">
        <v>5</v>
      </c>
      <c r="T152">
        <v>0</v>
      </c>
      <c r="U152">
        <v>0</v>
      </c>
      <c r="V152">
        <v>0</v>
      </c>
    </row>
    <row r="153" spans="1:22" x14ac:dyDescent="0.3">
      <c r="A153">
        <f>VLOOKUP(novplus_data[[#This Row],[Locationid]], [1]LibPAS_data!$A$2:$D$264, 4, FALSE)</f>
        <v>309229</v>
      </c>
      <c r="B153" s="8" t="str">
        <f>TEXT(C153,"yyyy")&amp;"-"&amp;"Q"&amp;LOOKUP(MONTH(C153),{1,4,7,10},{1,2,3,4})</f>
        <v>2014-Q4</v>
      </c>
      <c r="C153" s="9">
        <v>41944</v>
      </c>
      <c r="D153" s="43">
        <f>YEAR(DATE(YEAR(novplus_data[[#This Row],[Date]]), MONTH(novplus_data[[#This Row],[Date]])+6,1))</f>
        <v>2015</v>
      </c>
      <c r="E153" s="37" t="str">
        <f>TEXT(novplus_data[[#This Row],[Date]], "YYYY")</f>
        <v>2014</v>
      </c>
      <c r="F153" s="43" t="str">
        <f>TEXT(novplus_data[[#This Row],[Date]], "MMM")</f>
        <v>Nov</v>
      </c>
      <c r="G153" s="37" t="str">
        <f>VLOOKUP(I153,[1]LibPAS_data!$A$2:$C$601,3,FALSE)</f>
        <v>Maricopa</v>
      </c>
      <c r="H153" s="37" t="str">
        <f>VLOOKUP(I153,[1]LibPAS_data!$A$2:$C$601,2,FALSE)</f>
        <v xml:space="preserve">Chandler Public Library </v>
      </c>
      <c r="I153" s="3" t="s">
        <v>46</v>
      </c>
      <c r="J153" t="s">
        <v>14</v>
      </c>
      <c r="K153" t="s">
        <v>62</v>
      </c>
      <c r="L153" t="s">
        <v>16</v>
      </c>
      <c r="M153">
        <v>157</v>
      </c>
      <c r="N153">
        <v>272</v>
      </c>
      <c r="O153">
        <v>0</v>
      </c>
      <c r="P153">
        <v>0</v>
      </c>
      <c r="Q153">
        <v>0</v>
      </c>
      <c r="R153">
        <v>0</v>
      </c>
      <c r="S153">
        <v>388</v>
      </c>
      <c r="T153">
        <v>0</v>
      </c>
      <c r="U153">
        <v>0</v>
      </c>
      <c r="V153">
        <v>0</v>
      </c>
    </row>
    <row r="154" spans="1:22" x14ac:dyDescent="0.3">
      <c r="A154">
        <f>VLOOKUP(novplus_data[[#This Row],[Locationid]], [1]LibPAS_data!$A$2:$D$264, 4, FALSE)</f>
        <v>102303</v>
      </c>
      <c r="B154" s="8" t="str">
        <f>TEXT(C154,"yyyy")&amp;"-"&amp;"Q"&amp;LOOKUP(MONTH(C154),{1,4,7,10},{1,2,3,4})</f>
        <v>2014-Q4</v>
      </c>
      <c r="C154" s="9">
        <v>41944</v>
      </c>
      <c r="D154" s="43">
        <f>YEAR(DATE(YEAR(novplus_data[[#This Row],[Date]]), MONTH(novplus_data[[#This Row],[Date]])+6,1))</f>
        <v>2015</v>
      </c>
      <c r="E154" s="37" t="str">
        <f>TEXT(novplus_data[[#This Row],[Date]], "YYYY")</f>
        <v>2014</v>
      </c>
      <c r="F154" s="43" t="str">
        <f>TEXT(novplus_data[[#This Row],[Date]], "MMM")</f>
        <v>Nov</v>
      </c>
      <c r="G154" s="37" t="str">
        <f>VLOOKUP(I154,[1]LibPAS_data!$A$2:$C$601,3,FALSE)</f>
        <v>Maricopa</v>
      </c>
      <c r="H154" s="37" t="str">
        <f>VLOOKUP(I154,[1]LibPAS_data!$A$2:$C$601,2,FALSE)</f>
        <v xml:space="preserve">Glendale Public Library </v>
      </c>
      <c r="I154" s="3" t="s">
        <v>48</v>
      </c>
      <c r="J154" t="s">
        <v>14</v>
      </c>
      <c r="K154" t="s">
        <v>62</v>
      </c>
      <c r="L154" t="s">
        <v>16</v>
      </c>
      <c r="M154">
        <v>73</v>
      </c>
      <c r="N154">
        <v>535</v>
      </c>
      <c r="O154">
        <v>0</v>
      </c>
      <c r="P154">
        <v>0</v>
      </c>
      <c r="Q154">
        <v>0</v>
      </c>
      <c r="R154">
        <v>0</v>
      </c>
      <c r="S154">
        <v>367</v>
      </c>
      <c r="T154">
        <v>0</v>
      </c>
      <c r="U154">
        <v>0</v>
      </c>
      <c r="V154">
        <v>0</v>
      </c>
    </row>
    <row r="155" spans="1:22" x14ac:dyDescent="0.3">
      <c r="A155">
        <f>VLOOKUP(novplus_data[[#This Row],[Locationid]], [1]LibPAS_data!$A$2:$D$264, 4, FALSE)</f>
        <v>145358</v>
      </c>
      <c r="B155" s="8" t="str">
        <f>TEXT(C155,"yyyy")&amp;"-"&amp;"Q"&amp;LOOKUP(MONTH(C155),{1,4,7,10},{1,2,3,4})</f>
        <v>2014-Q4</v>
      </c>
      <c r="C155" s="9">
        <v>41944</v>
      </c>
      <c r="D155" s="43">
        <f>YEAR(DATE(YEAR(novplus_data[[#This Row],[Date]]), MONTH(novplus_data[[#This Row],[Date]])+6,1))</f>
        <v>2015</v>
      </c>
      <c r="E155" s="37" t="str">
        <f>TEXT(novplus_data[[#This Row],[Date]], "YYYY")</f>
        <v>2014</v>
      </c>
      <c r="F155" s="43" t="str">
        <f>TEXT(novplus_data[[#This Row],[Date]], "MMM")</f>
        <v>Nov</v>
      </c>
      <c r="G155" s="37" t="str">
        <f>VLOOKUP(I155,[1]LibPAS_data!$A$2:$C$601,3,FALSE)</f>
        <v>Maricopa</v>
      </c>
      <c r="H155" s="37" t="str">
        <f>VLOOKUP(I155,[1]LibPAS_data!$A$2:$C$601,2,FALSE)</f>
        <v>Maricopa County Library District</v>
      </c>
      <c r="I155" s="3" t="s">
        <v>49</v>
      </c>
      <c r="J155" t="s">
        <v>14</v>
      </c>
      <c r="K155" t="s">
        <v>62</v>
      </c>
      <c r="L155" t="s">
        <v>16</v>
      </c>
      <c r="M155">
        <v>155</v>
      </c>
      <c r="N155">
        <v>318</v>
      </c>
      <c r="O155">
        <v>0</v>
      </c>
      <c r="P155">
        <v>0</v>
      </c>
      <c r="Q155">
        <v>0</v>
      </c>
      <c r="R155">
        <v>0</v>
      </c>
      <c r="S155">
        <v>454</v>
      </c>
      <c r="T155">
        <v>0</v>
      </c>
      <c r="U155">
        <v>0</v>
      </c>
      <c r="V155">
        <v>0</v>
      </c>
    </row>
    <row r="156" spans="1:22" x14ac:dyDescent="0.3">
      <c r="A156">
        <f>VLOOKUP(novplus_data[[#This Row],[Locationid]], [1]LibPAS_data!$A$2:$D$264, 4, FALSE)</f>
        <v>147983</v>
      </c>
      <c r="B156" s="8" t="str">
        <f>TEXT(C156,"yyyy")&amp;"-"&amp;"Q"&amp;LOOKUP(MONTH(C156),{1,4,7,10},{1,2,3,4})</f>
        <v>2014-Q4</v>
      </c>
      <c r="C156" s="9">
        <v>41944</v>
      </c>
      <c r="D156" s="43">
        <f>YEAR(DATE(YEAR(novplus_data[[#This Row],[Date]]), MONTH(novplus_data[[#This Row],[Date]])+6,1))</f>
        <v>2015</v>
      </c>
      <c r="E156" s="37" t="str">
        <f>TEXT(novplus_data[[#This Row],[Date]], "YYYY")</f>
        <v>2014</v>
      </c>
      <c r="F156" s="43" t="str">
        <f>TEXT(novplus_data[[#This Row],[Date]], "MMM")</f>
        <v>Nov</v>
      </c>
      <c r="G156" s="37" t="str">
        <f>VLOOKUP(I156,[1]LibPAS_data!$A$2:$C$601,3,FALSE)</f>
        <v>Maricopa</v>
      </c>
      <c r="H156" s="37" t="str">
        <f>VLOOKUP(I156,[1]LibPAS_data!$A$2:$C$601,2,FALSE)</f>
        <v>Mesa Public Library</v>
      </c>
      <c r="I156" s="3" t="s">
        <v>50</v>
      </c>
      <c r="J156" t="s">
        <v>14</v>
      </c>
      <c r="K156" t="s">
        <v>62</v>
      </c>
      <c r="L156" t="s">
        <v>16</v>
      </c>
      <c r="M156">
        <v>70</v>
      </c>
      <c r="N156">
        <v>139</v>
      </c>
      <c r="O156">
        <v>0</v>
      </c>
      <c r="P156">
        <v>0</v>
      </c>
      <c r="Q156">
        <v>0</v>
      </c>
      <c r="R156">
        <v>0</v>
      </c>
      <c r="S156">
        <v>141</v>
      </c>
      <c r="T156">
        <v>0</v>
      </c>
      <c r="U156">
        <v>0</v>
      </c>
      <c r="V156">
        <v>13</v>
      </c>
    </row>
    <row r="157" spans="1:22" x14ac:dyDescent="0.3">
      <c r="A157">
        <f>VLOOKUP(novplus_data[[#This Row],[Locationid]], [1]LibPAS_data!$A$2:$D$264, 4, FALSE)</f>
        <v>109952</v>
      </c>
      <c r="B157" s="8" t="str">
        <f>TEXT(C157,"yyyy")&amp;"-"&amp;"Q"&amp;LOOKUP(MONTH(C157),{1,4,7,10},{1,2,3,4})</f>
        <v>2014-Q4</v>
      </c>
      <c r="C157" s="9">
        <v>41944</v>
      </c>
      <c r="D157" s="43">
        <f>YEAR(DATE(YEAR(novplus_data[[#This Row],[Date]]), MONTH(novplus_data[[#This Row],[Date]])+6,1))</f>
        <v>2015</v>
      </c>
      <c r="E157" s="37" t="str">
        <f>TEXT(novplus_data[[#This Row],[Date]], "YYYY")</f>
        <v>2014</v>
      </c>
      <c r="F157" s="43" t="str">
        <f>TEXT(novplus_data[[#This Row],[Date]], "MMM")</f>
        <v>Nov</v>
      </c>
      <c r="G157" s="37" t="str">
        <f>VLOOKUP(I157,[1]LibPAS_data!$A$2:$C$601,3,FALSE)</f>
        <v>Maricopa</v>
      </c>
      <c r="H157" s="37" t="str">
        <f>VLOOKUP(I157,[1]LibPAS_data!$A$2:$C$601,2,FALSE)</f>
        <v>Peoria Public Library</v>
      </c>
      <c r="I157" s="3" t="s">
        <v>52</v>
      </c>
      <c r="J157" t="s">
        <v>14</v>
      </c>
      <c r="K157" t="s">
        <v>62</v>
      </c>
      <c r="L157" t="s">
        <v>16</v>
      </c>
      <c r="M157">
        <v>10</v>
      </c>
      <c r="N157">
        <v>65</v>
      </c>
      <c r="O157">
        <v>0</v>
      </c>
      <c r="P157">
        <v>0</v>
      </c>
      <c r="Q157">
        <v>0</v>
      </c>
      <c r="R157">
        <v>0</v>
      </c>
      <c r="S157">
        <v>110</v>
      </c>
      <c r="T157">
        <v>0</v>
      </c>
      <c r="U157">
        <v>0</v>
      </c>
      <c r="V157">
        <v>0</v>
      </c>
    </row>
    <row r="158" spans="1:22" x14ac:dyDescent="0.3">
      <c r="A158">
        <f>VLOOKUP(novplus_data[[#This Row],[Locationid]], [1]LibPAS_data!$A$2:$D$264, 4, FALSE)</f>
        <v>943450</v>
      </c>
      <c r="B158" s="8" t="str">
        <f>TEXT(C158,"yyyy")&amp;"-"&amp;"Q"&amp;LOOKUP(MONTH(C158),{1,4,7,10},{1,2,3,4})</f>
        <v>2014-Q4</v>
      </c>
      <c r="C158" s="9">
        <v>41944</v>
      </c>
      <c r="D158" s="43">
        <f>YEAR(DATE(YEAR(novplus_data[[#This Row],[Date]]), MONTH(novplus_data[[#This Row],[Date]])+6,1))</f>
        <v>2015</v>
      </c>
      <c r="E158" s="37" t="str">
        <f>TEXT(novplus_data[[#This Row],[Date]], "YYYY")</f>
        <v>2014</v>
      </c>
      <c r="F158" s="43" t="str">
        <f>TEXT(novplus_data[[#This Row],[Date]], "MMM")</f>
        <v>Nov</v>
      </c>
      <c r="G158" s="37" t="str">
        <f>VLOOKUP(I158,[1]LibPAS_data!$A$2:$C$601,3,FALSE)</f>
        <v>Maricopa</v>
      </c>
      <c r="H158" s="37" t="str">
        <f>VLOOKUP(I158,[1]LibPAS_data!$A$2:$C$601,2,FALSE)</f>
        <v>Phoenix Public Library</v>
      </c>
      <c r="I158" s="18" t="s">
        <v>53</v>
      </c>
      <c r="J158" t="s">
        <v>14</v>
      </c>
      <c r="K158" t="s">
        <v>62</v>
      </c>
      <c r="L158" t="s">
        <v>16</v>
      </c>
      <c r="M158">
        <v>195</v>
      </c>
      <c r="N158">
        <v>477</v>
      </c>
      <c r="O158">
        <v>0</v>
      </c>
      <c r="P158">
        <v>0</v>
      </c>
      <c r="Q158">
        <v>0</v>
      </c>
      <c r="R158">
        <v>0</v>
      </c>
      <c r="S158">
        <v>587</v>
      </c>
      <c r="T158">
        <v>0</v>
      </c>
      <c r="U158">
        <v>0</v>
      </c>
      <c r="V158">
        <v>105</v>
      </c>
    </row>
    <row r="159" spans="1:22" x14ac:dyDescent="0.3">
      <c r="A159">
        <f>VLOOKUP(novplus_data[[#This Row],[Locationid]], [1]LibPAS_data!$A$2:$D$264, 4, FALSE)</f>
        <v>174482</v>
      </c>
      <c r="B159" s="8" t="str">
        <f>TEXT(C159,"yyyy")&amp;"-"&amp;"Q"&amp;LOOKUP(MONTH(C159),{1,4,7,10},{1,2,3,4})</f>
        <v>2014-Q4</v>
      </c>
      <c r="C159" s="9">
        <v>41944</v>
      </c>
      <c r="D159" s="43">
        <f>YEAR(DATE(YEAR(novplus_data[[#This Row],[Date]]), MONTH(novplus_data[[#This Row],[Date]])+6,1))</f>
        <v>2015</v>
      </c>
      <c r="E159" s="37" t="str">
        <f>TEXT(novplus_data[[#This Row],[Date]], "YYYY")</f>
        <v>2014</v>
      </c>
      <c r="F159" s="43" t="str">
        <f>TEXT(novplus_data[[#This Row],[Date]], "MMM")</f>
        <v>Nov</v>
      </c>
      <c r="G159" s="37" t="str">
        <f>VLOOKUP(I159,[1]LibPAS_data!$A$2:$C$601,3,FALSE)</f>
        <v>Maricopa</v>
      </c>
      <c r="H159" s="37" t="str">
        <f>VLOOKUP(I159,[1]LibPAS_data!$A$2:$C$601,2,FALSE)</f>
        <v>Scottsdale Public Library</v>
      </c>
      <c r="I159" s="3" t="s">
        <v>55</v>
      </c>
      <c r="J159" t="s">
        <v>14</v>
      </c>
      <c r="K159" t="s">
        <v>62</v>
      </c>
      <c r="L159" t="s">
        <v>16</v>
      </c>
      <c r="M159">
        <v>40</v>
      </c>
      <c r="N159">
        <v>77</v>
      </c>
      <c r="O159">
        <v>0</v>
      </c>
      <c r="P159">
        <v>0</v>
      </c>
      <c r="Q159">
        <v>0</v>
      </c>
      <c r="R159">
        <v>0</v>
      </c>
      <c r="S159">
        <v>82</v>
      </c>
      <c r="T159">
        <v>0</v>
      </c>
      <c r="U159">
        <v>0</v>
      </c>
      <c r="V159">
        <v>7</v>
      </c>
    </row>
    <row r="160" spans="1:22" x14ac:dyDescent="0.3">
      <c r="A160">
        <f>VLOOKUP(novplus_data[[#This Row],[Locationid]], [1]LibPAS_data!$A$2:$D$264, 4, FALSE)</f>
        <v>140708</v>
      </c>
      <c r="B160" s="8" t="str">
        <f>TEXT(C160,"yyyy")&amp;"-"&amp;"Q"&amp;LOOKUP(MONTH(C160),{1,4,7,10},{1,2,3,4})</f>
        <v>2014-Q4</v>
      </c>
      <c r="C160" s="9">
        <v>41944</v>
      </c>
      <c r="D160" s="43">
        <f>YEAR(DATE(YEAR(novplus_data[[#This Row],[Date]]), MONTH(novplus_data[[#This Row],[Date]])+6,1))</f>
        <v>2015</v>
      </c>
      <c r="E160" s="37" t="str">
        <f>TEXT(novplus_data[[#This Row],[Date]], "YYYY")</f>
        <v>2014</v>
      </c>
      <c r="F160" s="43" t="str">
        <f>TEXT(novplus_data[[#This Row],[Date]], "MMM")</f>
        <v>Nov</v>
      </c>
      <c r="G160" s="37" t="str">
        <f>VLOOKUP(I160,[1]LibPAS_data!$A$2:$C$601,3,FALSE)</f>
        <v>Maricopa</v>
      </c>
      <c r="H160" s="37" t="str">
        <f>VLOOKUP(I160,[1]LibPAS_data!$A$2:$C$601,2,FALSE)</f>
        <v>Tempe Public Library</v>
      </c>
      <c r="I160" s="17" t="s">
        <v>56</v>
      </c>
      <c r="J160" t="s">
        <v>14</v>
      </c>
      <c r="K160" s="2" t="s">
        <v>62</v>
      </c>
      <c r="L160" s="2" t="s">
        <v>16</v>
      </c>
      <c r="M160" s="2">
        <v>23</v>
      </c>
      <c r="N160" s="2">
        <v>41</v>
      </c>
      <c r="O160">
        <v>0</v>
      </c>
      <c r="P160" s="2">
        <v>0</v>
      </c>
      <c r="Q160" s="2">
        <v>0</v>
      </c>
      <c r="R160" s="2">
        <v>0</v>
      </c>
      <c r="S160" s="2">
        <v>40</v>
      </c>
      <c r="T160">
        <v>0</v>
      </c>
      <c r="U160" s="2">
        <v>0</v>
      </c>
      <c r="V160" s="2">
        <v>509</v>
      </c>
    </row>
    <row r="161" spans="1:22" x14ac:dyDescent="0.3">
      <c r="A161">
        <f>VLOOKUP(novplus_data[[#This Row],[Locationid]], [1]LibPAS_data!$A$2:$D$264, 4, FALSE)</f>
        <v>11452</v>
      </c>
      <c r="B161" s="8" t="str">
        <f>TEXT(C161,"yyyy")&amp;"-"&amp;"Q"&amp;LOOKUP(MONTH(C161),{1,4,7,10},{1,2,3,4})</f>
        <v>2014-Q4</v>
      </c>
      <c r="C161" s="9">
        <v>41974</v>
      </c>
      <c r="D161" s="43">
        <f>YEAR(DATE(YEAR(novplus_data[[#This Row],[Date]]), MONTH(novplus_data[[#This Row],[Date]])+6,1))</f>
        <v>2015</v>
      </c>
      <c r="E161" s="37" t="str">
        <f>TEXT(novplus_data[[#This Row],[Date]], "YYYY")</f>
        <v>2014</v>
      </c>
      <c r="F161" s="43" t="str">
        <f>TEXT(novplus_data[[#This Row],[Date]], "MMM")</f>
        <v>Dec</v>
      </c>
      <c r="G161" s="37" t="str">
        <f>VLOOKUP(I161,[1]LibPAS_data!$A$2:$C$601,3,FALSE)</f>
        <v>Apache</v>
      </c>
      <c r="H161" s="37" t="str">
        <f>VLOOKUP(I161,[1]LibPAS_data!$A$2:$C$601,2,FALSE)</f>
        <v>Apache County Library District Office</v>
      </c>
      <c r="I161" s="3" t="s">
        <v>29</v>
      </c>
      <c r="J161" t="s">
        <v>14</v>
      </c>
      <c r="K161" t="s">
        <v>15</v>
      </c>
      <c r="L161" t="s">
        <v>16</v>
      </c>
      <c r="M161">
        <v>4</v>
      </c>
      <c r="N161">
        <v>11</v>
      </c>
      <c r="O161">
        <v>0</v>
      </c>
      <c r="P161">
        <v>0</v>
      </c>
      <c r="Q161">
        <v>0</v>
      </c>
      <c r="R161">
        <v>0</v>
      </c>
      <c r="S161">
        <v>21</v>
      </c>
      <c r="T161">
        <v>0</v>
      </c>
      <c r="U161">
        <v>0</v>
      </c>
      <c r="V161">
        <v>0</v>
      </c>
    </row>
    <row r="162" spans="1:22" x14ac:dyDescent="0.3">
      <c r="A162">
        <f>VLOOKUP(novplus_data[[#This Row],[Locationid]], [1]LibPAS_data!$A$2:$D$264, 4, FALSE)</f>
        <v>63208</v>
      </c>
      <c r="B162" s="8" t="str">
        <f>TEXT(C162,"yyyy")&amp;"-"&amp;"Q"&amp;LOOKUP(MONTH(C162),{1,4,7,10},{1,2,3,4})</f>
        <v>2014-Q4</v>
      </c>
      <c r="C162" s="9">
        <v>41974</v>
      </c>
      <c r="D162" s="43">
        <f>YEAR(DATE(YEAR(novplus_data[[#This Row],[Date]]), MONTH(novplus_data[[#This Row],[Date]])+6,1))</f>
        <v>2015</v>
      </c>
      <c r="E162" s="37" t="str">
        <f>TEXT(novplus_data[[#This Row],[Date]], "YYYY")</f>
        <v>2014</v>
      </c>
      <c r="F162" s="43" t="str">
        <f>TEXT(novplus_data[[#This Row],[Date]], "MMM")</f>
        <v>Dec</v>
      </c>
      <c r="G162" s="37" t="str">
        <f>VLOOKUP(I162,[1]LibPAS_data!$A$2:$C$601,3,FALSE)</f>
        <v>Pinal</v>
      </c>
      <c r="H162" s="37" t="str">
        <f>VLOOKUP(I162,[1]LibPAS_data!$A$2:$C$601,2,FALSE)</f>
        <v>Apache Junction Public Library</v>
      </c>
      <c r="I162" s="3" t="s">
        <v>30</v>
      </c>
      <c r="J162" t="s">
        <v>14</v>
      </c>
      <c r="K162" t="s">
        <v>15</v>
      </c>
      <c r="L162" t="s">
        <v>16</v>
      </c>
      <c r="M162">
        <v>1</v>
      </c>
      <c r="N162">
        <v>1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0</v>
      </c>
      <c r="U162">
        <v>0</v>
      </c>
      <c r="V162">
        <v>0</v>
      </c>
    </row>
    <row r="163" spans="1:22" x14ac:dyDescent="0.3">
      <c r="A163" t="e">
        <f>VLOOKUP(novplus_data[[#This Row],[Locationid]], [1]LibPAS_data!$A$2:$D$264, 4, FALSE)</f>
        <v>#N/A</v>
      </c>
      <c r="B163" s="8" t="str">
        <f>TEXT(C163,"yyyy")&amp;"-"&amp;"Q"&amp;LOOKUP(MONTH(C163),{1,4,7,10},{1,2,3,4})</f>
        <v>2014-Q4</v>
      </c>
      <c r="C163" s="9">
        <v>41974</v>
      </c>
      <c r="D163" s="43">
        <f>YEAR(DATE(YEAR(novplus_data[[#This Row],[Date]]), MONTH(novplus_data[[#This Row],[Date]])+6,1))</f>
        <v>2015</v>
      </c>
      <c r="E163" s="37" t="str">
        <f>TEXT(novplus_data[[#This Row],[Date]], "YYYY")</f>
        <v>2014</v>
      </c>
      <c r="F163" s="43" t="str">
        <f>TEXT(novplus_data[[#This Row],[Date]], "MMM")</f>
        <v>Dec</v>
      </c>
      <c r="G163" s="37" t="str">
        <f>VLOOKUP(I163,[1]LibPAS_data!$A$2:$C$601,3,FALSE)</f>
        <v>State</v>
      </c>
      <c r="H163" s="37" t="str">
        <f>VLOOKUP(I163,[1]LibPAS_data!$A$2:$C$601,2,FALSE)</f>
        <v>Arizona State Library</v>
      </c>
      <c r="I163" s="3" t="s">
        <v>42</v>
      </c>
      <c r="J163" t="s">
        <v>14</v>
      </c>
      <c r="K163" t="s">
        <v>17</v>
      </c>
      <c r="L163" t="s">
        <v>16</v>
      </c>
      <c r="M163">
        <v>140</v>
      </c>
      <c r="N163">
        <v>801</v>
      </c>
      <c r="O163">
        <v>0</v>
      </c>
      <c r="P163">
        <v>0</v>
      </c>
      <c r="Q163">
        <v>0</v>
      </c>
      <c r="R163">
        <v>0</v>
      </c>
      <c r="S163">
        <v>744</v>
      </c>
      <c r="T163">
        <v>0</v>
      </c>
      <c r="U163">
        <v>0</v>
      </c>
      <c r="V163">
        <v>0</v>
      </c>
    </row>
    <row r="164" spans="1:22" x14ac:dyDescent="0.3">
      <c r="A164" t="e">
        <f>VLOOKUP(novplus_data[[#This Row],[Locationid]], [1]LibPAS_data!$A$2:$D$264, 4, FALSE)</f>
        <v>#N/A</v>
      </c>
      <c r="B164" s="8" t="str">
        <f>TEXT(C164,"yyyy")&amp;"-"&amp;"Q"&amp;LOOKUP(MONTH(C164),{1,4,7,10},{1,2,3,4})</f>
        <v>2014-Q4</v>
      </c>
      <c r="C164" s="9">
        <v>41974</v>
      </c>
      <c r="D164" s="43">
        <f>YEAR(DATE(YEAR(novplus_data[[#This Row],[Date]]), MONTH(novplus_data[[#This Row],[Date]])+6,1))</f>
        <v>2015</v>
      </c>
      <c r="E164" s="37" t="str">
        <f>TEXT(novplus_data[[#This Row],[Date]], "YYYY")</f>
        <v>2014</v>
      </c>
      <c r="F164" s="43" t="str">
        <f>TEXT(novplus_data[[#This Row],[Date]], "MMM")</f>
        <v>Dec</v>
      </c>
      <c r="G164" s="37" t="str">
        <f>VLOOKUP(I164,[1]LibPAS_data!$A$2:$C$601,3,FALSE)</f>
        <v>State</v>
      </c>
      <c r="H164" s="37" t="str">
        <f>VLOOKUP(I164,[1]LibPAS_data!$A$2:$C$601,2,FALSE)</f>
        <v>Arizona State Library</v>
      </c>
      <c r="I164" s="3" t="s">
        <v>42</v>
      </c>
      <c r="J164" t="s">
        <v>14</v>
      </c>
      <c r="K164" t="s">
        <v>15</v>
      </c>
      <c r="L164" t="s">
        <v>16</v>
      </c>
      <c r="M164">
        <v>8</v>
      </c>
      <c r="N164">
        <v>32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0</v>
      </c>
    </row>
    <row r="165" spans="1:22" x14ac:dyDescent="0.3">
      <c r="A165">
        <f>VLOOKUP(novplus_data[[#This Row],[Locationid]], [1]LibPAS_data!$A$2:$D$264, 4, FALSE)</f>
        <v>22669</v>
      </c>
      <c r="B165" s="8" t="str">
        <f>TEXT(C165,"yyyy")&amp;"-"&amp;"Q"&amp;LOOKUP(MONTH(C165),{1,4,7,10},{1,2,3,4})</f>
        <v>2014-Q4</v>
      </c>
      <c r="C165" s="9">
        <v>41974</v>
      </c>
      <c r="D165" s="43">
        <f>YEAR(DATE(YEAR(novplus_data[[#This Row],[Date]]), MONTH(novplus_data[[#This Row],[Date]])+6,1))</f>
        <v>2015</v>
      </c>
      <c r="E165" s="37" t="str">
        <f>TEXT(novplus_data[[#This Row],[Date]], "YYYY")</f>
        <v>2014</v>
      </c>
      <c r="F165" s="43" t="str">
        <f>TEXT(novplus_data[[#This Row],[Date]], "MMM")</f>
        <v>Dec</v>
      </c>
      <c r="G165" s="37" t="str">
        <f>VLOOKUP(I165,[1]LibPAS_data!$A$2:$C$601,3,FALSE)</f>
        <v>Maricopa</v>
      </c>
      <c r="H165" s="37" t="str">
        <f>VLOOKUP(I165,[1]LibPAS_data!$A$2:$C$601,2,FALSE)</f>
        <v>Avondale Public Library</v>
      </c>
      <c r="I165" s="3" t="s">
        <v>28</v>
      </c>
      <c r="J165" t="s">
        <v>14</v>
      </c>
      <c r="K165" t="s">
        <v>15</v>
      </c>
      <c r="L165" t="s">
        <v>16</v>
      </c>
      <c r="M165">
        <v>3</v>
      </c>
      <c r="N165">
        <v>3</v>
      </c>
      <c r="O165">
        <v>0</v>
      </c>
      <c r="P165">
        <v>0</v>
      </c>
      <c r="Q165">
        <v>0</v>
      </c>
      <c r="R165">
        <v>0</v>
      </c>
      <c r="S165">
        <v>3</v>
      </c>
      <c r="T165">
        <v>0</v>
      </c>
      <c r="U165">
        <v>0</v>
      </c>
      <c r="V165">
        <v>0</v>
      </c>
    </row>
    <row r="166" spans="1:22" x14ac:dyDescent="0.3">
      <c r="A166">
        <f>VLOOKUP(novplus_data[[#This Row],[Locationid]], [1]LibPAS_data!$A$2:$D$264, 4, FALSE)</f>
        <v>1469</v>
      </c>
      <c r="B166" s="8" t="str">
        <f>TEXT(C166,"yyyy")&amp;"-"&amp;"Q"&amp;LOOKUP(MONTH(C166),{1,4,7,10},{1,2,3,4})</f>
        <v>2014-Q4</v>
      </c>
      <c r="C166" s="9">
        <v>41974</v>
      </c>
      <c r="D166" s="43">
        <f>YEAR(DATE(YEAR(novplus_data[[#This Row],[Date]]), MONTH(novplus_data[[#This Row],[Date]])+6,1))</f>
        <v>2015</v>
      </c>
      <c r="E166" s="37" t="str">
        <f>TEXT(novplus_data[[#This Row],[Date]], "YYYY")</f>
        <v>2014</v>
      </c>
      <c r="F166" s="43" t="str">
        <f>TEXT(novplus_data[[#This Row],[Date]], "MMM")</f>
        <v>Dec</v>
      </c>
      <c r="G166" s="37" t="str">
        <f>VLOOKUP(I166,[1]LibPAS_data!$A$2:$C$601,3,FALSE)</f>
        <v>Cochise</v>
      </c>
      <c r="H166" s="37" t="str">
        <f>VLOOKUP(I166,[1]LibPAS_data!$A$2:$C$601,2,FALSE)</f>
        <v>Cochise County Library District</v>
      </c>
      <c r="I166" s="3" t="s">
        <v>32</v>
      </c>
      <c r="J166" t="s">
        <v>14</v>
      </c>
      <c r="K166" t="s">
        <v>18</v>
      </c>
      <c r="L166" t="s">
        <v>16</v>
      </c>
      <c r="M166">
        <v>34</v>
      </c>
      <c r="N166">
        <v>202</v>
      </c>
      <c r="O166">
        <v>0</v>
      </c>
      <c r="P166">
        <v>0</v>
      </c>
      <c r="Q166">
        <v>0</v>
      </c>
      <c r="R166">
        <v>0</v>
      </c>
      <c r="S166">
        <v>158</v>
      </c>
      <c r="T166">
        <v>0</v>
      </c>
      <c r="U166">
        <v>0</v>
      </c>
      <c r="V166">
        <v>0</v>
      </c>
    </row>
    <row r="167" spans="1:22" x14ac:dyDescent="0.3">
      <c r="A167">
        <f>VLOOKUP(novplus_data[[#This Row],[Locationid]], [1]LibPAS_data!$A$2:$D$264, 4, FALSE)</f>
        <v>72247</v>
      </c>
      <c r="B167" s="8" t="str">
        <f>TEXT(C167,"yyyy")&amp;"-"&amp;"Q"&amp;LOOKUP(MONTH(C167),{1,4,7,10},{1,2,3,4})</f>
        <v>2014-Q4</v>
      </c>
      <c r="C167" s="9">
        <v>41974</v>
      </c>
      <c r="D167" s="43">
        <f>YEAR(DATE(YEAR(novplus_data[[#This Row],[Date]]), MONTH(novplus_data[[#This Row],[Date]])+6,1))</f>
        <v>2015</v>
      </c>
      <c r="E167" s="37" t="str">
        <f>TEXT(novplus_data[[#This Row],[Date]], "YYYY")</f>
        <v>2014</v>
      </c>
      <c r="F167" s="43" t="str">
        <f>TEXT(novplus_data[[#This Row],[Date]], "MMM")</f>
        <v>Dec</v>
      </c>
      <c r="G167" s="37" t="str">
        <f>VLOOKUP(I167,[1]LibPAS_data!$A$2:$C$601,3,FALSE)</f>
        <v>Coconino</v>
      </c>
      <c r="H167" s="37" t="str">
        <f>VLOOKUP(I167,[1]LibPAS_data!$A$2:$C$601,2,FALSE)</f>
        <v>Flagstaff City-Coconino County Public Library</v>
      </c>
      <c r="I167" s="3" t="s">
        <v>33</v>
      </c>
      <c r="J167" t="s">
        <v>14</v>
      </c>
      <c r="K167" t="s">
        <v>15</v>
      </c>
      <c r="L167" t="s">
        <v>16</v>
      </c>
      <c r="M167">
        <v>57</v>
      </c>
      <c r="N167">
        <v>179</v>
      </c>
      <c r="O167">
        <v>1</v>
      </c>
      <c r="P167">
        <v>1</v>
      </c>
      <c r="Q167">
        <v>0</v>
      </c>
      <c r="R167">
        <v>0</v>
      </c>
      <c r="S167">
        <v>136</v>
      </c>
      <c r="T167">
        <v>0</v>
      </c>
      <c r="U167">
        <v>0</v>
      </c>
      <c r="V167">
        <v>15</v>
      </c>
    </row>
    <row r="168" spans="1:22" x14ac:dyDescent="0.3">
      <c r="A168" t="e">
        <f>VLOOKUP(novplus_data[[#This Row],[Locationid]], [1]LibPAS_data!$A$2:$D$264, 4, FALSE)</f>
        <v>#N/A</v>
      </c>
      <c r="B168" s="8" t="str">
        <f>TEXT(C168,"yyyy")&amp;"-"&amp;"Q"&amp;LOOKUP(MONTH(C168),{1,4,7,10},{1,2,3,4})</f>
        <v>2014-Q4</v>
      </c>
      <c r="C168" s="9">
        <v>41974</v>
      </c>
      <c r="D168" s="43">
        <f>YEAR(DATE(YEAR(novplus_data[[#This Row],[Date]]), MONTH(novplus_data[[#This Row],[Date]])+6,1))</f>
        <v>2015</v>
      </c>
      <c r="E168" s="37" t="str">
        <f>TEXT(novplus_data[[#This Row],[Date]], "YYYY")</f>
        <v>2014</v>
      </c>
      <c r="F168" s="43" t="str">
        <f>TEXT(novplus_data[[#This Row],[Date]], "MMM")</f>
        <v>Dec</v>
      </c>
      <c r="G168" s="37" t="str">
        <f>VLOOKUP(I168,[1]LibPAS_data!$A$2:$C$601,3,FALSE)</f>
        <v>Greenlee</v>
      </c>
      <c r="H168" s="37" t="str">
        <f>VLOOKUP(I168,[1]LibPAS_data!$A$2:$C$601,2,FALSE)</f>
        <v>Greenlee County Library</v>
      </c>
      <c r="I168" s="4" t="s">
        <v>35</v>
      </c>
      <c r="J168" t="s">
        <v>14</v>
      </c>
      <c r="K168" t="s">
        <v>15</v>
      </c>
      <c r="L168" t="s">
        <v>16</v>
      </c>
      <c r="M168">
        <v>1</v>
      </c>
      <c r="N168">
        <v>3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</row>
    <row r="169" spans="1:22" x14ac:dyDescent="0.3">
      <c r="A169">
        <f>VLOOKUP(novplus_data[[#This Row],[Locationid]], [1]LibPAS_data!$A$2:$D$264, 4, FALSE)</f>
        <v>33183</v>
      </c>
      <c r="B169" s="8" t="str">
        <f>TEXT(C169,"yyyy")&amp;"-"&amp;"Q"&amp;LOOKUP(MONTH(C169),{1,4,7,10},{1,2,3,4})</f>
        <v>2014-Q4</v>
      </c>
      <c r="C169" s="9">
        <v>41974</v>
      </c>
      <c r="D169" s="43">
        <f>YEAR(DATE(YEAR(novplus_data[[#This Row],[Date]]), MONTH(novplus_data[[#This Row],[Date]])+6,1))</f>
        <v>2015</v>
      </c>
      <c r="E169" s="37" t="str">
        <f>TEXT(novplus_data[[#This Row],[Date]], "YYYY")</f>
        <v>2014</v>
      </c>
      <c r="F169" s="43" t="str">
        <f>TEXT(novplus_data[[#This Row],[Date]], "MMM")</f>
        <v>Dec</v>
      </c>
      <c r="G169" s="37" t="str">
        <f>VLOOKUP(I169,[1]LibPAS_data!$A$2:$C$601,3,FALSE)</f>
        <v>Pinal</v>
      </c>
      <c r="H169" s="37" t="str">
        <f>VLOOKUP(I169,[1]LibPAS_data!$A$2:$C$601,2,FALSE)</f>
        <v>Maricopa Community Library</v>
      </c>
      <c r="I169" s="3" t="s">
        <v>61</v>
      </c>
      <c r="J169" t="s">
        <v>14</v>
      </c>
      <c r="K169" t="s">
        <v>15</v>
      </c>
      <c r="L169" t="s">
        <v>16</v>
      </c>
      <c r="M169">
        <v>2</v>
      </c>
      <c r="N169">
        <v>2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</row>
    <row r="170" spans="1:22" x14ac:dyDescent="0.3">
      <c r="A170">
        <f>VLOOKUP(novplus_data[[#This Row],[Locationid]], [1]LibPAS_data!$A$2:$D$264, 4, FALSE)</f>
        <v>87143</v>
      </c>
      <c r="B170" s="8" t="str">
        <f>TEXT(C170,"yyyy")&amp;"-"&amp;"Q"&amp;LOOKUP(MONTH(C170),{1,4,7,10},{1,2,3,4})</f>
        <v>2014-Q4</v>
      </c>
      <c r="C170" s="9">
        <v>41974</v>
      </c>
      <c r="D170" s="43">
        <f>YEAR(DATE(YEAR(novplus_data[[#This Row],[Date]]), MONTH(novplus_data[[#This Row],[Date]])+6,1))</f>
        <v>2015</v>
      </c>
      <c r="E170" s="37" t="str">
        <f>TEXT(novplus_data[[#This Row],[Date]], "YYYY")</f>
        <v>2014</v>
      </c>
      <c r="F170" s="43" t="str">
        <f>TEXT(novplus_data[[#This Row],[Date]], "MMM")</f>
        <v>Dec</v>
      </c>
      <c r="G170" s="37" t="str">
        <f>VLOOKUP(I170,[1]LibPAS_data!$A$2:$C$601,3,FALSE)</f>
        <v>Mohave</v>
      </c>
      <c r="H170" s="37" t="str">
        <f>VLOOKUP(I170,[1]LibPAS_data!$A$2:$C$601,2,FALSE)</f>
        <v>Mohave County Library District</v>
      </c>
      <c r="I170" s="3" t="s">
        <v>36</v>
      </c>
      <c r="J170" t="s">
        <v>14</v>
      </c>
      <c r="K170" t="s">
        <v>15</v>
      </c>
      <c r="L170" t="s">
        <v>16</v>
      </c>
      <c r="M170">
        <v>95</v>
      </c>
      <c r="N170">
        <v>1574</v>
      </c>
      <c r="O170">
        <v>0</v>
      </c>
      <c r="P170">
        <v>0</v>
      </c>
      <c r="Q170">
        <v>0</v>
      </c>
      <c r="R170">
        <v>0</v>
      </c>
      <c r="S170">
        <v>1240</v>
      </c>
      <c r="T170">
        <v>0</v>
      </c>
      <c r="U170">
        <v>0</v>
      </c>
      <c r="V170">
        <v>2</v>
      </c>
    </row>
    <row r="171" spans="1:22" x14ac:dyDescent="0.3">
      <c r="A171" t="e">
        <f>VLOOKUP(novplus_data[[#This Row],[Locationid]], [1]LibPAS_data!$A$2:$D$264, 4, FALSE)</f>
        <v>#N/A</v>
      </c>
      <c r="B171" s="8" t="str">
        <f>TEXT(C171,"yyyy")&amp;"-"&amp;"Q"&amp;LOOKUP(MONTH(C171),{1,4,7,10},{1,2,3,4})</f>
        <v>2014-Q4</v>
      </c>
      <c r="C171" s="9">
        <v>41974</v>
      </c>
      <c r="D171" s="43">
        <f>YEAR(DATE(YEAR(novplus_data[[#This Row],[Date]]), MONTH(novplus_data[[#This Row],[Date]])+6,1))</f>
        <v>2015</v>
      </c>
      <c r="E171" s="37" t="str">
        <f>TEXT(novplus_data[[#This Row],[Date]], "YYYY")</f>
        <v>2014</v>
      </c>
      <c r="F171" s="43" t="str">
        <f>TEXT(novplus_data[[#This Row],[Date]], "MMM")</f>
        <v>Dec</v>
      </c>
      <c r="G171" s="37" t="str">
        <f>VLOOKUP(I171,[1]LibPAS_data!$A$2:$C$601,3,FALSE)</f>
        <v>Greenlee</v>
      </c>
      <c r="H171" s="37" t="str">
        <f>VLOOKUP(I171,[1]LibPAS_data!$A$2:$C$601,2,FALSE)</f>
        <v>Morenci Public Library</v>
      </c>
      <c r="I171" s="4" t="s">
        <v>51</v>
      </c>
      <c r="J171" t="s">
        <v>14</v>
      </c>
      <c r="K171" t="s">
        <v>15</v>
      </c>
      <c r="L171" t="s">
        <v>16</v>
      </c>
      <c r="M171">
        <v>7</v>
      </c>
      <c r="N171">
        <v>9</v>
      </c>
      <c r="O171">
        <v>0</v>
      </c>
      <c r="P171">
        <v>0</v>
      </c>
      <c r="Q171">
        <v>0</v>
      </c>
      <c r="R171">
        <v>0</v>
      </c>
      <c r="S171">
        <v>20</v>
      </c>
      <c r="T171">
        <v>0</v>
      </c>
      <c r="U171">
        <v>0</v>
      </c>
      <c r="V171">
        <v>0</v>
      </c>
    </row>
    <row r="172" spans="1:22" x14ac:dyDescent="0.3">
      <c r="A172">
        <f>VLOOKUP(novplus_data[[#This Row],[Locationid]], [1]LibPAS_data!$A$2:$D$264, 4, FALSE)</f>
        <v>2461</v>
      </c>
      <c r="B172" s="8" t="str">
        <f>TEXT(C172,"yyyy")&amp;"-"&amp;"Q"&amp;LOOKUP(MONTH(C172),{1,4,7,10},{1,2,3,4})</f>
        <v>2014-Q4</v>
      </c>
      <c r="C172" s="9">
        <v>41974</v>
      </c>
      <c r="D172" s="43">
        <f>YEAR(DATE(YEAR(novplus_data[[#This Row],[Date]]), MONTH(novplus_data[[#This Row],[Date]])+6,1))</f>
        <v>2015</v>
      </c>
      <c r="E172" s="37" t="str">
        <f>TEXT(novplus_data[[#This Row],[Date]], "YYYY")</f>
        <v>2014</v>
      </c>
      <c r="F172" s="43" t="str">
        <f>TEXT(novplus_data[[#This Row],[Date]], "MMM")</f>
        <v>Dec</v>
      </c>
      <c r="G172" s="37" t="str">
        <f>VLOOKUP(I172,[1]LibPAS_data!$A$2:$C$601,3,FALSE)</f>
        <v>Navajo</v>
      </c>
      <c r="H172" s="37" t="str">
        <f>VLOOKUP(I172,[1]LibPAS_data!$A$2:$C$601,2,FALSE)</f>
        <v>Navajo County Library District</v>
      </c>
      <c r="I172" s="3" t="s">
        <v>37</v>
      </c>
      <c r="J172" t="s">
        <v>14</v>
      </c>
      <c r="K172" t="s">
        <v>15</v>
      </c>
      <c r="L172" t="s">
        <v>16</v>
      </c>
      <c r="M172">
        <v>9</v>
      </c>
      <c r="N172">
        <v>46</v>
      </c>
      <c r="O172">
        <v>0</v>
      </c>
      <c r="P172">
        <v>0</v>
      </c>
      <c r="Q172">
        <v>0</v>
      </c>
      <c r="R172">
        <v>0</v>
      </c>
      <c r="S172">
        <v>32</v>
      </c>
      <c r="T172">
        <v>0</v>
      </c>
      <c r="U172">
        <v>0</v>
      </c>
      <c r="V172">
        <v>0</v>
      </c>
    </row>
    <row r="173" spans="1:22" x14ac:dyDescent="0.3">
      <c r="A173">
        <f>VLOOKUP(novplus_data[[#This Row],[Locationid]], [1]LibPAS_data!$A$2:$D$264, 4, FALSE)</f>
        <v>405419</v>
      </c>
      <c r="B173" s="8" t="str">
        <f>TEXT(C173,"yyyy")&amp;"-"&amp;"Q"&amp;LOOKUP(MONTH(C173),{1,4,7,10},{1,2,3,4})</f>
        <v>2014-Q4</v>
      </c>
      <c r="C173" s="9">
        <v>41974</v>
      </c>
      <c r="D173" s="43">
        <f>YEAR(DATE(YEAR(novplus_data[[#This Row],[Date]]), MONTH(novplus_data[[#This Row],[Date]])+6,1))</f>
        <v>2015</v>
      </c>
      <c r="E173" s="37" t="str">
        <f>TEXT(novplus_data[[#This Row],[Date]], "YYYY")</f>
        <v>2014</v>
      </c>
      <c r="F173" s="43" t="str">
        <f>TEXT(novplus_data[[#This Row],[Date]], "MMM")</f>
        <v>Dec</v>
      </c>
      <c r="G173" s="37" t="str">
        <f>VLOOKUP(I173,[1]LibPAS_data!$A$2:$C$601,3,FALSE)</f>
        <v>Pima</v>
      </c>
      <c r="H173" s="37" t="str">
        <f>VLOOKUP(I173,[1]LibPAS_data!$A$2:$C$601,2,FALSE)</f>
        <v>Pima County Public Library</v>
      </c>
      <c r="I173" s="3" t="s">
        <v>38</v>
      </c>
      <c r="J173" t="s">
        <v>14</v>
      </c>
      <c r="K173" t="s">
        <v>15</v>
      </c>
      <c r="L173" t="s">
        <v>16</v>
      </c>
      <c r="M173">
        <v>109</v>
      </c>
      <c r="N173">
        <v>326</v>
      </c>
      <c r="O173">
        <v>0</v>
      </c>
      <c r="P173">
        <v>0</v>
      </c>
      <c r="Q173">
        <v>0</v>
      </c>
      <c r="R173">
        <v>0</v>
      </c>
      <c r="S173">
        <v>581</v>
      </c>
      <c r="T173">
        <v>0</v>
      </c>
      <c r="U173">
        <v>0</v>
      </c>
      <c r="V173">
        <v>45</v>
      </c>
    </row>
    <row r="174" spans="1:22" x14ac:dyDescent="0.3">
      <c r="A174">
        <f>VLOOKUP(novplus_data[[#This Row],[Locationid]], [1]LibPAS_data!$A$2:$D$264, 4, FALSE)</f>
        <v>405419</v>
      </c>
      <c r="B174" s="8" t="str">
        <f>TEXT(C174,"yyyy")&amp;"-"&amp;"Q"&amp;LOOKUP(MONTH(C174),{1,4,7,10},{1,2,3,4})</f>
        <v>2014-Q4</v>
      </c>
      <c r="C174" s="9">
        <v>41974</v>
      </c>
      <c r="D174" s="43">
        <f>YEAR(DATE(YEAR(novplus_data[[#This Row],[Date]]), MONTH(novplus_data[[#This Row],[Date]])+6,1))</f>
        <v>2015</v>
      </c>
      <c r="E174" s="37" t="str">
        <f>TEXT(novplus_data[[#This Row],[Date]], "YYYY")</f>
        <v>2014</v>
      </c>
      <c r="F174" s="43" t="str">
        <f>TEXT(novplus_data[[#This Row],[Date]], "MMM")</f>
        <v>Dec</v>
      </c>
      <c r="G174" s="37" t="str">
        <f>VLOOKUP(I174,[1]LibPAS_data!$A$2:$C$601,3,FALSE)</f>
        <v>Pima</v>
      </c>
      <c r="H174" s="37" t="str">
        <f>VLOOKUP(I174,[1]LibPAS_data!$A$2:$C$601,2,FALSE)</f>
        <v>Pima County Public Library</v>
      </c>
      <c r="I174" s="3" t="s">
        <v>38</v>
      </c>
      <c r="J174" t="s">
        <v>14</v>
      </c>
      <c r="K174" t="s">
        <v>19</v>
      </c>
      <c r="L174" t="s">
        <v>25</v>
      </c>
      <c r="M174">
        <v>115364</v>
      </c>
      <c r="N174">
        <v>504954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</row>
    <row r="175" spans="1:22" x14ac:dyDescent="0.3">
      <c r="A175">
        <f>VLOOKUP(novplus_data[[#This Row],[Locationid]], [1]LibPAS_data!$A$2:$D$264, 4, FALSE)</f>
        <v>405419</v>
      </c>
      <c r="B175" s="8" t="str">
        <f>TEXT(C175,"yyyy")&amp;"-"&amp;"Q"&amp;LOOKUP(MONTH(C175),{1,4,7,10},{1,2,3,4})</f>
        <v>2014-Q4</v>
      </c>
      <c r="C175" s="9">
        <v>41974</v>
      </c>
      <c r="D175" s="43">
        <f>YEAR(DATE(YEAR(novplus_data[[#This Row],[Date]]), MONTH(novplus_data[[#This Row],[Date]])+6,1))</f>
        <v>2015</v>
      </c>
      <c r="E175" s="37" t="str">
        <f>TEXT(novplus_data[[#This Row],[Date]], "YYYY")</f>
        <v>2014</v>
      </c>
      <c r="F175" s="43" t="str">
        <f>TEXT(novplus_data[[#This Row],[Date]], "MMM")</f>
        <v>Dec</v>
      </c>
      <c r="G175" s="37" t="str">
        <f>VLOOKUP(I175,[1]LibPAS_data!$A$2:$C$601,3,FALSE)</f>
        <v>Pima</v>
      </c>
      <c r="H175" s="37" t="str">
        <f>VLOOKUP(I175,[1]LibPAS_data!$A$2:$C$601,2,FALSE)</f>
        <v>Pima County Public Library</v>
      </c>
      <c r="I175" s="3" t="s">
        <v>38</v>
      </c>
      <c r="J175" t="s">
        <v>14</v>
      </c>
      <c r="K175" t="s">
        <v>20</v>
      </c>
      <c r="L175" t="s">
        <v>25</v>
      </c>
      <c r="M175">
        <v>20</v>
      </c>
      <c r="N175">
        <v>52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</row>
    <row r="176" spans="1:22" x14ac:dyDescent="0.3">
      <c r="A176">
        <f>VLOOKUP(novplus_data[[#This Row],[Locationid]], [1]LibPAS_data!$A$2:$D$264, 4, FALSE)</f>
        <v>405419</v>
      </c>
      <c r="B176" s="8" t="str">
        <f>TEXT(C176,"yyyy")&amp;"-"&amp;"Q"&amp;LOOKUP(MONTH(C176),{1,4,7,10},{1,2,3,4})</f>
        <v>2014-Q4</v>
      </c>
      <c r="C176" s="9">
        <v>41974</v>
      </c>
      <c r="D176" s="43">
        <f>YEAR(DATE(YEAR(novplus_data[[#This Row],[Date]]), MONTH(novplus_data[[#This Row],[Date]])+6,1))</f>
        <v>2015</v>
      </c>
      <c r="E176" s="37" t="str">
        <f>TEXT(novplus_data[[#This Row],[Date]], "YYYY")</f>
        <v>2014</v>
      </c>
      <c r="F176" s="43" t="str">
        <f>TEXT(novplus_data[[#This Row],[Date]], "MMM")</f>
        <v>Dec</v>
      </c>
      <c r="G176" s="37" t="str">
        <f>VLOOKUP(I176,[1]LibPAS_data!$A$2:$C$601,3,FALSE)</f>
        <v>Pima</v>
      </c>
      <c r="H176" s="37" t="str">
        <f>VLOOKUP(I176,[1]LibPAS_data!$A$2:$C$601,2,FALSE)</f>
        <v>Pima County Public Library</v>
      </c>
      <c r="I176" s="3" t="s">
        <v>38</v>
      </c>
      <c r="J176" t="s">
        <v>14</v>
      </c>
      <c r="K176" t="s">
        <v>67</v>
      </c>
      <c r="L176" t="s">
        <v>25</v>
      </c>
      <c r="M176">
        <v>18</v>
      </c>
      <c r="N176">
        <v>31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</row>
    <row r="177" spans="1:22" x14ac:dyDescent="0.3">
      <c r="A177">
        <f>VLOOKUP(novplus_data[[#This Row],[Locationid]], [1]LibPAS_data!$A$2:$D$264, 4, FALSE)</f>
        <v>405419</v>
      </c>
      <c r="B177" s="8" t="str">
        <f>TEXT(C177,"yyyy")&amp;"-"&amp;"Q"&amp;LOOKUP(MONTH(C177),{1,4,7,10},{1,2,3,4})</f>
        <v>2014-Q4</v>
      </c>
      <c r="C177" s="9">
        <v>41974</v>
      </c>
      <c r="D177" s="43">
        <f>YEAR(DATE(YEAR(novplus_data[[#This Row],[Date]]), MONTH(novplus_data[[#This Row],[Date]])+6,1))</f>
        <v>2015</v>
      </c>
      <c r="E177" s="37" t="str">
        <f>TEXT(novplus_data[[#This Row],[Date]], "YYYY")</f>
        <v>2014</v>
      </c>
      <c r="F177" s="43" t="str">
        <f>TEXT(novplus_data[[#This Row],[Date]], "MMM")</f>
        <v>Dec</v>
      </c>
      <c r="G177" s="37" t="str">
        <f>VLOOKUP(I177,[1]LibPAS_data!$A$2:$C$601,3,FALSE)</f>
        <v>Pima</v>
      </c>
      <c r="H177" s="37" t="str">
        <f>VLOOKUP(I177,[1]LibPAS_data!$A$2:$C$601,2,FALSE)</f>
        <v>Pima County Public Library</v>
      </c>
      <c r="I177" s="3" t="s">
        <v>38</v>
      </c>
      <c r="J177" t="s">
        <v>14</v>
      </c>
      <c r="K177" t="s">
        <v>68</v>
      </c>
      <c r="L177" t="s">
        <v>25</v>
      </c>
      <c r="M177">
        <v>5543</v>
      </c>
      <c r="N177">
        <v>26140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</row>
    <row r="178" spans="1:22" x14ac:dyDescent="0.3">
      <c r="A178">
        <f>VLOOKUP(novplus_data[[#This Row],[Locationid]], [1]LibPAS_data!$A$2:$D$264, 4, FALSE)</f>
        <v>8901</v>
      </c>
      <c r="B178" s="8" t="str">
        <f>TEXT(C178,"yyyy")&amp;"-"&amp;"Q"&amp;LOOKUP(MONTH(C178),{1,4,7,10},{1,2,3,4})</f>
        <v>2014-Q4</v>
      </c>
      <c r="C178" s="9">
        <v>41974</v>
      </c>
      <c r="D178" s="43">
        <f>YEAR(DATE(YEAR(novplus_data[[#This Row],[Date]]), MONTH(novplus_data[[#This Row],[Date]])+6,1))</f>
        <v>2015</v>
      </c>
      <c r="E178" s="37" t="str">
        <f>TEXT(novplus_data[[#This Row],[Date]], "YYYY")</f>
        <v>2014</v>
      </c>
      <c r="F178" s="43" t="str">
        <f>TEXT(novplus_data[[#This Row],[Date]], "MMM")</f>
        <v>Dec</v>
      </c>
      <c r="G178" s="37" t="str">
        <f>VLOOKUP(I178,[1]LibPAS_data!$A$2:$C$601,3,FALSE)</f>
        <v>Pinal</v>
      </c>
      <c r="H178" s="37" t="str">
        <f>VLOOKUP(I178,[1]LibPAS_data!$A$2:$C$601,2,FALSE)</f>
        <v>Pinal County Library District</v>
      </c>
      <c r="I178" s="3" t="s">
        <v>54</v>
      </c>
      <c r="J178" t="s">
        <v>14</v>
      </c>
      <c r="K178" t="s">
        <v>15</v>
      </c>
      <c r="L178" t="s">
        <v>16</v>
      </c>
      <c r="M178">
        <v>57</v>
      </c>
      <c r="N178">
        <v>163</v>
      </c>
      <c r="O178">
        <v>1</v>
      </c>
      <c r="P178">
        <v>1</v>
      </c>
      <c r="Q178">
        <v>0</v>
      </c>
      <c r="R178">
        <v>0</v>
      </c>
      <c r="S178">
        <v>173</v>
      </c>
      <c r="T178">
        <v>0</v>
      </c>
      <c r="U178">
        <v>0</v>
      </c>
      <c r="V178">
        <v>1</v>
      </c>
    </row>
    <row r="179" spans="1:22" x14ac:dyDescent="0.3">
      <c r="A179">
        <f>VLOOKUP(novplus_data[[#This Row],[Locationid]], [1]LibPAS_data!$A$2:$D$264, 4, FALSE)</f>
        <v>29416</v>
      </c>
      <c r="B179" s="8" t="str">
        <f>TEXT(C179,"yyyy")&amp;"-"&amp;"Q"&amp;LOOKUP(MONTH(C179),{1,4,7,10},{1,2,3,4})</f>
        <v>2014-Q4</v>
      </c>
      <c r="C179" s="9">
        <v>41974</v>
      </c>
      <c r="D179" s="43">
        <f>YEAR(DATE(YEAR(novplus_data[[#This Row],[Date]]), MONTH(novplus_data[[#This Row],[Date]])+6,1))</f>
        <v>2015</v>
      </c>
      <c r="E179" s="37" t="str">
        <f>TEXT(novplus_data[[#This Row],[Date]], "YYYY")</f>
        <v>2014</v>
      </c>
      <c r="F179" s="43" t="str">
        <f>TEXT(novplus_data[[#This Row],[Date]], "MMM")</f>
        <v>Dec</v>
      </c>
      <c r="G179" s="37" t="str">
        <f>VLOOKUP(I179,[1]LibPAS_data!$A$2:$C$601,3,FALSE)</f>
        <v>Yavapai</v>
      </c>
      <c r="H179" s="37" t="str">
        <f>VLOOKUP(I179,[1]LibPAS_data!$A$2:$C$601,2,FALSE)</f>
        <v>Prescott Public Library</v>
      </c>
      <c r="I179" s="3" t="s">
        <v>39</v>
      </c>
      <c r="J179" t="s">
        <v>14</v>
      </c>
      <c r="K179" t="s">
        <v>15</v>
      </c>
      <c r="L179" t="s">
        <v>16</v>
      </c>
      <c r="M179">
        <v>60</v>
      </c>
      <c r="N179">
        <v>211</v>
      </c>
      <c r="O179">
        <v>1</v>
      </c>
      <c r="P179">
        <v>1</v>
      </c>
      <c r="Q179">
        <v>0</v>
      </c>
      <c r="R179">
        <v>0</v>
      </c>
      <c r="S179">
        <v>175</v>
      </c>
      <c r="T179">
        <v>0</v>
      </c>
      <c r="U179">
        <v>0</v>
      </c>
      <c r="V179">
        <v>10</v>
      </c>
    </row>
    <row r="180" spans="1:22" x14ac:dyDescent="0.3">
      <c r="A180">
        <f>VLOOKUP(novplus_data[[#This Row],[Locationid]], [1]LibPAS_data!$A$2:$D$264, 4, FALSE)</f>
        <v>11980</v>
      </c>
      <c r="B180" s="8" t="str">
        <f>TEXT(C180,"yyyy")&amp;"-"&amp;"Q"&amp;LOOKUP(MONTH(C180),{1,4,7,10},{1,2,3,4})</f>
        <v>2014-Q4</v>
      </c>
      <c r="C180" s="9">
        <v>41974</v>
      </c>
      <c r="D180" s="43">
        <f>YEAR(DATE(YEAR(novplus_data[[#This Row],[Date]]), MONTH(novplus_data[[#This Row],[Date]])+6,1))</f>
        <v>2015</v>
      </c>
      <c r="E180" s="37" t="str">
        <f>TEXT(novplus_data[[#This Row],[Date]], "YYYY")</f>
        <v>2014</v>
      </c>
      <c r="F180" s="43" t="str">
        <f>TEXT(novplus_data[[#This Row],[Date]], "MMM")</f>
        <v>Dec</v>
      </c>
      <c r="G180" s="37" t="str">
        <f>VLOOKUP(I180,[1]LibPAS_data!$A$2:$C$601,3,FALSE)</f>
        <v>Graham</v>
      </c>
      <c r="H180" s="37" t="str">
        <f>VLOOKUP(I180,[1]LibPAS_data!$A$2:$C$601,2,FALSE)</f>
        <v>Safford City - Graham County Library</v>
      </c>
      <c r="I180" s="3" t="s">
        <v>41</v>
      </c>
      <c r="J180" t="s">
        <v>14</v>
      </c>
      <c r="K180" t="s">
        <v>15</v>
      </c>
      <c r="L180" t="s">
        <v>16</v>
      </c>
      <c r="M180">
        <v>10</v>
      </c>
      <c r="N180">
        <v>29</v>
      </c>
      <c r="O180">
        <v>0</v>
      </c>
      <c r="P180">
        <v>0</v>
      </c>
      <c r="Q180">
        <v>0</v>
      </c>
      <c r="R180">
        <v>0</v>
      </c>
      <c r="S180">
        <v>30</v>
      </c>
      <c r="T180">
        <v>0</v>
      </c>
      <c r="U180">
        <v>0</v>
      </c>
      <c r="V180">
        <v>0</v>
      </c>
    </row>
    <row r="181" spans="1:22" x14ac:dyDescent="0.3">
      <c r="A181">
        <f>VLOOKUP(novplus_data[[#This Row],[Locationid]], [1]LibPAS_data!$A$2:$D$264, 4, FALSE)</f>
        <v>9301</v>
      </c>
      <c r="B181" s="8" t="str">
        <f>TEXT(C181,"yyyy")&amp;"-"&amp;"Q"&amp;LOOKUP(MONTH(C181),{1,4,7,10},{1,2,3,4})</f>
        <v>2014-Q4</v>
      </c>
      <c r="C181" s="9">
        <v>41974</v>
      </c>
      <c r="D181" s="43">
        <f>YEAR(DATE(YEAR(novplus_data[[#This Row],[Date]]), MONTH(novplus_data[[#This Row],[Date]])+6,1))</f>
        <v>2015</v>
      </c>
      <c r="E181" s="37" t="str">
        <f>TEXT(novplus_data[[#This Row],[Date]], "YYYY")</f>
        <v>2014</v>
      </c>
      <c r="F181" s="43" t="str">
        <f>TEXT(novplus_data[[#This Row],[Date]], "MMM")</f>
        <v>Dec</v>
      </c>
      <c r="G181" s="37" t="str">
        <f>VLOOKUP(I181,[1]LibPAS_data!$A$2:$C$601,3,FALSE)</f>
        <v>Yavapai</v>
      </c>
      <c r="H181" s="37" t="str">
        <f>VLOOKUP(I181,[1]LibPAS_data!$A$2:$C$601,2,FALSE)</f>
        <v>Yavapai County Library District</v>
      </c>
      <c r="I181" s="3" t="s">
        <v>43</v>
      </c>
      <c r="J181" t="s">
        <v>14</v>
      </c>
      <c r="K181" t="s">
        <v>21</v>
      </c>
      <c r="L181" t="s">
        <v>25</v>
      </c>
      <c r="M181">
        <v>25403</v>
      </c>
      <c r="N181">
        <v>105444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</row>
    <row r="182" spans="1:22" x14ac:dyDescent="0.3">
      <c r="A182">
        <f>VLOOKUP(novplus_data[[#This Row],[Locationid]], [1]LibPAS_data!$A$2:$D$264, 4, FALSE)</f>
        <v>9301</v>
      </c>
      <c r="B182" s="8" t="str">
        <f>TEXT(C182,"yyyy")&amp;"-"&amp;"Q"&amp;LOOKUP(MONTH(C182),{1,4,7,10},{1,2,3,4})</f>
        <v>2014-Q4</v>
      </c>
      <c r="C182" s="9">
        <v>41974</v>
      </c>
      <c r="D182" s="43">
        <f>YEAR(DATE(YEAR(novplus_data[[#This Row],[Date]]), MONTH(novplus_data[[#This Row],[Date]])+6,1))</f>
        <v>2015</v>
      </c>
      <c r="E182" s="37" t="str">
        <f>TEXT(novplus_data[[#This Row],[Date]], "YYYY")</f>
        <v>2014</v>
      </c>
      <c r="F182" s="43" t="str">
        <f>TEXT(novplus_data[[#This Row],[Date]], "MMM")</f>
        <v>Dec</v>
      </c>
      <c r="G182" s="37" t="str">
        <f>VLOOKUP(I182,[1]LibPAS_data!$A$2:$C$601,3,FALSE)</f>
        <v>Yavapai</v>
      </c>
      <c r="H182" s="37" t="str">
        <f>VLOOKUP(I182,[1]LibPAS_data!$A$2:$C$601,2,FALSE)</f>
        <v>Yavapai County Library District</v>
      </c>
      <c r="I182" s="3" t="s">
        <v>43</v>
      </c>
      <c r="J182" t="s">
        <v>14</v>
      </c>
      <c r="K182" t="s">
        <v>23</v>
      </c>
      <c r="L182" t="s">
        <v>25</v>
      </c>
      <c r="M182">
        <v>8</v>
      </c>
      <c r="N182">
        <v>49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</row>
    <row r="183" spans="1:22" x14ac:dyDescent="0.3">
      <c r="A183" t="e">
        <f>VLOOKUP(novplus_data[[#This Row],[Locationid]], [1]LibPAS_data!$A$2:$D$264, 4, FALSE)</f>
        <v>#N/A</v>
      </c>
      <c r="B183" s="8" t="str">
        <f>TEXT(C183,"yyyy")&amp;"-"&amp;"Q"&amp;LOOKUP(MONTH(C183),{1,4,7,10},{1,2,3,4})</f>
        <v>2014-Q4</v>
      </c>
      <c r="C183" s="9">
        <v>41974</v>
      </c>
      <c r="D183" s="43">
        <f>YEAR(DATE(YEAR(novplus_data[[#This Row],[Date]]), MONTH(novplus_data[[#This Row],[Date]])+6,1))</f>
        <v>2015</v>
      </c>
      <c r="E183" s="37" t="str">
        <f>TEXT(novplus_data[[#This Row],[Date]], "YYYY")</f>
        <v>2014</v>
      </c>
      <c r="F183" s="43" t="str">
        <f>TEXT(novplus_data[[#This Row],[Date]], "MMM")</f>
        <v>Dec</v>
      </c>
      <c r="G183" s="37" t="str">
        <f>VLOOKUP(I183,[1]LibPAS_data!$A$2:$C$601,3,FALSE)</f>
        <v>Yuma</v>
      </c>
      <c r="H183" s="37" t="str">
        <f>VLOOKUP(I183,[1]LibPAS_data!$A$2:$C$601,2,FALSE)</f>
        <v>Yuma County Library District</v>
      </c>
      <c r="I183" s="3" t="s">
        <v>44</v>
      </c>
      <c r="J183" t="s">
        <v>14</v>
      </c>
      <c r="K183" t="s">
        <v>22</v>
      </c>
      <c r="L183" t="s">
        <v>16</v>
      </c>
      <c r="M183">
        <v>63</v>
      </c>
      <c r="N183">
        <v>802</v>
      </c>
      <c r="O183">
        <v>1</v>
      </c>
      <c r="P183">
        <v>1</v>
      </c>
      <c r="Q183">
        <v>0</v>
      </c>
      <c r="R183">
        <v>0</v>
      </c>
      <c r="S183">
        <v>602</v>
      </c>
      <c r="T183">
        <v>0</v>
      </c>
      <c r="U183">
        <v>0</v>
      </c>
      <c r="V183">
        <v>0</v>
      </c>
    </row>
    <row r="184" spans="1:22" x14ac:dyDescent="0.3">
      <c r="A184" t="e">
        <f>VLOOKUP(novplus_data[[#This Row],[Locationid]], [1]LibPAS_data!$A$2:$D$264, 4, FALSE)</f>
        <v>#N/A</v>
      </c>
      <c r="B184" s="8" t="str">
        <f>TEXT(C184,"yyyy")&amp;"-"&amp;"Q"&amp;LOOKUP(MONTH(C184),{1,4,7,10},{1,2,3,4})</f>
        <v>2014-Q4</v>
      </c>
      <c r="C184" s="9">
        <v>41974</v>
      </c>
      <c r="D184" s="43">
        <f>YEAR(DATE(YEAR(novplus_data[[#This Row],[Date]]), MONTH(novplus_data[[#This Row],[Date]])+6,1))</f>
        <v>2015</v>
      </c>
      <c r="E184" s="37" t="str">
        <f>TEXT(novplus_data[[#This Row],[Date]], "YYYY")</f>
        <v>2014</v>
      </c>
      <c r="F184" s="43" t="str">
        <f>TEXT(novplus_data[[#This Row],[Date]], "MMM")</f>
        <v>Dec</v>
      </c>
      <c r="G184" s="37" t="str">
        <f>VLOOKUP(I184,[1]LibPAS_data!$A$2:$C$601,3,FALSE)</f>
        <v>Yuma</v>
      </c>
      <c r="H184" s="37" t="str">
        <f>VLOOKUP(I184,[1]LibPAS_data!$A$2:$C$601,2,FALSE)</f>
        <v>Yuma County Library District</v>
      </c>
      <c r="I184" s="3" t="s">
        <v>44</v>
      </c>
      <c r="J184" t="s">
        <v>14</v>
      </c>
      <c r="K184" t="s">
        <v>23</v>
      </c>
      <c r="L184" t="s">
        <v>16</v>
      </c>
      <c r="M184">
        <v>4</v>
      </c>
      <c r="N184">
        <v>7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</row>
    <row r="185" spans="1:22" x14ac:dyDescent="0.3">
      <c r="A185">
        <f>VLOOKUP(novplus_data[[#This Row],[Locationid]], [1]LibPAS_data!$A$2:$D$264, 4, FALSE)</f>
        <v>22669</v>
      </c>
      <c r="B185" s="8" t="str">
        <f>TEXT(C185,"yyyy")&amp;"-"&amp;"Q"&amp;LOOKUP(MONTH(C185),{1,4,7,10},{1,2,3,4})</f>
        <v>2014-Q4</v>
      </c>
      <c r="C185" s="9">
        <v>41974</v>
      </c>
      <c r="D185" s="43">
        <f>YEAR(DATE(YEAR(novplus_data[[#This Row],[Date]]), MONTH(novplus_data[[#This Row],[Date]])+6,1))</f>
        <v>2015</v>
      </c>
      <c r="E185" s="37" t="str">
        <f>TEXT(novplus_data[[#This Row],[Date]], "YYYY")</f>
        <v>2014</v>
      </c>
      <c r="F185" s="43" t="str">
        <f>TEXT(novplus_data[[#This Row],[Date]], "MMM")</f>
        <v>Dec</v>
      </c>
      <c r="G185" s="37" t="str">
        <f>VLOOKUP(I185,[1]LibPAS_data!$A$2:$C$601,3,FALSE)</f>
        <v>Maricopa</v>
      </c>
      <c r="H185" s="37" t="str">
        <f>VLOOKUP(I185,[1]LibPAS_data!$A$2:$C$601,2,FALSE)</f>
        <v>Avondale Public Library</v>
      </c>
      <c r="I185" s="3" t="s">
        <v>28</v>
      </c>
      <c r="J185" t="s">
        <v>14</v>
      </c>
      <c r="K185" t="s">
        <v>62</v>
      </c>
      <c r="L185" t="s">
        <v>16</v>
      </c>
      <c r="M185">
        <v>3</v>
      </c>
      <c r="N185">
        <v>3</v>
      </c>
      <c r="O185">
        <v>0</v>
      </c>
      <c r="P185">
        <v>0</v>
      </c>
      <c r="Q185">
        <v>0</v>
      </c>
      <c r="R185">
        <v>0</v>
      </c>
      <c r="S185">
        <v>3</v>
      </c>
      <c r="T185">
        <v>0</v>
      </c>
      <c r="U185">
        <v>0</v>
      </c>
      <c r="V185">
        <v>0</v>
      </c>
    </row>
    <row r="186" spans="1:22" x14ac:dyDescent="0.3">
      <c r="A186">
        <f>VLOOKUP(novplus_data[[#This Row],[Locationid]], [1]LibPAS_data!$A$2:$D$264, 4, FALSE)</f>
        <v>309229</v>
      </c>
      <c r="B186" s="8" t="str">
        <f>TEXT(C186,"yyyy")&amp;"-"&amp;"Q"&amp;LOOKUP(MONTH(C186),{1,4,7,10},{1,2,3,4})</f>
        <v>2014-Q4</v>
      </c>
      <c r="C186" s="9">
        <v>41974</v>
      </c>
      <c r="D186" s="43">
        <f>YEAR(DATE(YEAR(novplus_data[[#This Row],[Date]]), MONTH(novplus_data[[#This Row],[Date]])+6,1))</f>
        <v>2015</v>
      </c>
      <c r="E186" s="37" t="str">
        <f>TEXT(novplus_data[[#This Row],[Date]], "YYYY")</f>
        <v>2014</v>
      </c>
      <c r="F186" s="43" t="str">
        <f>TEXT(novplus_data[[#This Row],[Date]], "MMM")</f>
        <v>Dec</v>
      </c>
      <c r="G186" s="37" t="str">
        <f>VLOOKUP(I186,[1]LibPAS_data!$A$2:$C$601,3,FALSE)</f>
        <v>Maricopa</v>
      </c>
      <c r="H186" s="37" t="str">
        <f>VLOOKUP(I186,[1]LibPAS_data!$A$2:$C$601,2,FALSE)</f>
        <v xml:space="preserve">Chandler Public Library </v>
      </c>
      <c r="I186" s="3" t="s">
        <v>46</v>
      </c>
      <c r="J186" t="s">
        <v>14</v>
      </c>
      <c r="K186" t="s">
        <v>62</v>
      </c>
      <c r="L186" t="s">
        <v>16</v>
      </c>
      <c r="M186">
        <v>106</v>
      </c>
      <c r="N186">
        <v>164</v>
      </c>
      <c r="O186">
        <v>5</v>
      </c>
      <c r="P186">
        <v>0</v>
      </c>
      <c r="Q186">
        <v>0</v>
      </c>
      <c r="R186">
        <v>0</v>
      </c>
      <c r="S186">
        <v>252</v>
      </c>
      <c r="T186">
        <v>0</v>
      </c>
      <c r="U186">
        <v>0</v>
      </c>
      <c r="V186">
        <v>0</v>
      </c>
    </row>
    <row r="187" spans="1:22" x14ac:dyDescent="0.3">
      <c r="A187">
        <f>VLOOKUP(novplus_data[[#This Row],[Locationid]], [1]LibPAS_data!$A$2:$D$264, 4, FALSE)</f>
        <v>102303</v>
      </c>
      <c r="B187" s="8" t="str">
        <f>TEXT(C187,"yyyy")&amp;"-"&amp;"Q"&amp;LOOKUP(MONTH(C187),{1,4,7,10},{1,2,3,4})</f>
        <v>2014-Q4</v>
      </c>
      <c r="C187" s="9">
        <v>41974</v>
      </c>
      <c r="D187" s="43">
        <f>YEAR(DATE(YEAR(novplus_data[[#This Row],[Date]]), MONTH(novplus_data[[#This Row],[Date]])+6,1))</f>
        <v>2015</v>
      </c>
      <c r="E187" s="37" t="str">
        <f>TEXT(novplus_data[[#This Row],[Date]], "YYYY")</f>
        <v>2014</v>
      </c>
      <c r="F187" s="43" t="str">
        <f>TEXT(novplus_data[[#This Row],[Date]], "MMM")</f>
        <v>Dec</v>
      </c>
      <c r="G187" s="37" t="str">
        <f>VLOOKUP(I187,[1]LibPAS_data!$A$2:$C$601,3,FALSE)</f>
        <v>Maricopa</v>
      </c>
      <c r="H187" s="37" t="str">
        <f>VLOOKUP(I187,[1]LibPAS_data!$A$2:$C$601,2,FALSE)</f>
        <v xml:space="preserve">Glendale Public Library </v>
      </c>
      <c r="I187" s="3" t="s">
        <v>48</v>
      </c>
      <c r="J187" t="s">
        <v>14</v>
      </c>
      <c r="K187" t="s">
        <v>62</v>
      </c>
      <c r="L187" t="s">
        <v>16</v>
      </c>
      <c r="M187">
        <v>76</v>
      </c>
      <c r="N187">
        <v>536</v>
      </c>
      <c r="O187">
        <v>0</v>
      </c>
      <c r="P187">
        <v>0</v>
      </c>
      <c r="Q187">
        <v>0</v>
      </c>
      <c r="R187">
        <v>0</v>
      </c>
      <c r="S187">
        <v>774</v>
      </c>
      <c r="T187">
        <v>0</v>
      </c>
      <c r="U187">
        <v>0</v>
      </c>
      <c r="V187">
        <v>0</v>
      </c>
    </row>
    <row r="188" spans="1:22" x14ac:dyDescent="0.3">
      <c r="A188">
        <f>VLOOKUP(novplus_data[[#This Row],[Locationid]], [1]LibPAS_data!$A$2:$D$264, 4, FALSE)</f>
        <v>145358</v>
      </c>
      <c r="B188" s="8" t="str">
        <f>TEXT(C188,"yyyy")&amp;"-"&amp;"Q"&amp;LOOKUP(MONTH(C188),{1,4,7,10},{1,2,3,4})</f>
        <v>2014-Q4</v>
      </c>
      <c r="C188" s="9">
        <v>41974</v>
      </c>
      <c r="D188" s="43">
        <f>YEAR(DATE(YEAR(novplus_data[[#This Row],[Date]]), MONTH(novplus_data[[#This Row],[Date]])+6,1))</f>
        <v>2015</v>
      </c>
      <c r="E188" s="37" t="str">
        <f>TEXT(novplus_data[[#This Row],[Date]], "YYYY")</f>
        <v>2014</v>
      </c>
      <c r="F188" s="43" t="str">
        <f>TEXT(novplus_data[[#This Row],[Date]], "MMM")</f>
        <v>Dec</v>
      </c>
      <c r="G188" s="37" t="str">
        <f>VLOOKUP(I188,[1]LibPAS_data!$A$2:$C$601,3,FALSE)</f>
        <v>Maricopa</v>
      </c>
      <c r="H188" s="37" t="str">
        <f>VLOOKUP(I188,[1]LibPAS_data!$A$2:$C$601,2,FALSE)</f>
        <v>Maricopa County Library District</v>
      </c>
      <c r="I188" s="3" t="s">
        <v>49</v>
      </c>
      <c r="J188" t="s">
        <v>14</v>
      </c>
      <c r="K188" t="s">
        <v>62</v>
      </c>
      <c r="L188" t="s">
        <v>16</v>
      </c>
      <c r="M188">
        <v>171</v>
      </c>
      <c r="N188">
        <v>372</v>
      </c>
      <c r="O188">
        <v>0</v>
      </c>
      <c r="P188">
        <v>0</v>
      </c>
      <c r="Q188">
        <v>0</v>
      </c>
      <c r="R188">
        <v>0</v>
      </c>
      <c r="S188">
        <v>284</v>
      </c>
      <c r="T188">
        <v>0</v>
      </c>
      <c r="U188">
        <v>0</v>
      </c>
      <c r="V188">
        <v>0</v>
      </c>
    </row>
    <row r="189" spans="1:22" x14ac:dyDescent="0.3">
      <c r="A189">
        <f>VLOOKUP(novplus_data[[#This Row],[Locationid]], [1]LibPAS_data!$A$2:$D$264, 4, FALSE)</f>
        <v>147983</v>
      </c>
      <c r="B189" s="8" t="str">
        <f>TEXT(C189,"yyyy")&amp;"-"&amp;"Q"&amp;LOOKUP(MONTH(C189),{1,4,7,10},{1,2,3,4})</f>
        <v>2014-Q4</v>
      </c>
      <c r="C189" s="9">
        <v>41974</v>
      </c>
      <c r="D189" s="43">
        <f>YEAR(DATE(YEAR(novplus_data[[#This Row],[Date]]), MONTH(novplus_data[[#This Row],[Date]])+6,1))</f>
        <v>2015</v>
      </c>
      <c r="E189" s="37" t="str">
        <f>TEXT(novplus_data[[#This Row],[Date]], "YYYY")</f>
        <v>2014</v>
      </c>
      <c r="F189" s="43" t="str">
        <f>TEXT(novplus_data[[#This Row],[Date]], "MMM")</f>
        <v>Dec</v>
      </c>
      <c r="G189" s="37" t="str">
        <f>VLOOKUP(I189,[1]LibPAS_data!$A$2:$C$601,3,FALSE)</f>
        <v>Maricopa</v>
      </c>
      <c r="H189" s="37" t="str">
        <f>VLOOKUP(I189,[1]LibPAS_data!$A$2:$C$601,2,FALSE)</f>
        <v>Mesa Public Library</v>
      </c>
      <c r="I189" s="3" t="s">
        <v>50</v>
      </c>
      <c r="J189" t="s">
        <v>14</v>
      </c>
      <c r="K189" t="s">
        <v>62</v>
      </c>
      <c r="L189" t="s">
        <v>16</v>
      </c>
      <c r="M189">
        <v>56</v>
      </c>
      <c r="N189">
        <v>178</v>
      </c>
      <c r="O189">
        <v>0</v>
      </c>
      <c r="P189">
        <v>0</v>
      </c>
      <c r="Q189">
        <v>0</v>
      </c>
      <c r="R189">
        <v>0</v>
      </c>
      <c r="S189">
        <v>292</v>
      </c>
      <c r="T189">
        <v>0</v>
      </c>
      <c r="U189">
        <v>0</v>
      </c>
      <c r="V189">
        <v>24</v>
      </c>
    </row>
    <row r="190" spans="1:22" x14ac:dyDescent="0.3">
      <c r="A190">
        <f>VLOOKUP(novplus_data[[#This Row],[Locationid]], [1]LibPAS_data!$A$2:$D$264, 4, FALSE)</f>
        <v>109952</v>
      </c>
      <c r="B190" s="8" t="str">
        <f>TEXT(C190,"yyyy")&amp;"-"&amp;"Q"&amp;LOOKUP(MONTH(C190),{1,4,7,10},{1,2,3,4})</f>
        <v>2014-Q4</v>
      </c>
      <c r="C190" s="9">
        <v>41974</v>
      </c>
      <c r="D190" s="43">
        <f>YEAR(DATE(YEAR(novplus_data[[#This Row],[Date]]), MONTH(novplus_data[[#This Row],[Date]])+6,1))</f>
        <v>2015</v>
      </c>
      <c r="E190" s="37" t="str">
        <f>TEXT(novplus_data[[#This Row],[Date]], "YYYY")</f>
        <v>2014</v>
      </c>
      <c r="F190" s="43" t="str">
        <f>TEXT(novplus_data[[#This Row],[Date]], "MMM")</f>
        <v>Dec</v>
      </c>
      <c r="G190" s="37" t="str">
        <f>VLOOKUP(I190,[1]LibPAS_data!$A$2:$C$601,3,FALSE)</f>
        <v>Maricopa</v>
      </c>
      <c r="H190" s="37" t="str">
        <f>VLOOKUP(I190,[1]LibPAS_data!$A$2:$C$601,2,FALSE)</f>
        <v>Peoria Public Library</v>
      </c>
      <c r="I190" s="3" t="s">
        <v>52</v>
      </c>
      <c r="J190" t="s">
        <v>14</v>
      </c>
      <c r="K190" t="s">
        <v>62</v>
      </c>
      <c r="L190" t="s">
        <v>16</v>
      </c>
      <c r="M190">
        <v>4</v>
      </c>
      <c r="N190">
        <v>4</v>
      </c>
      <c r="O190">
        <v>0</v>
      </c>
      <c r="P190">
        <v>0</v>
      </c>
      <c r="Q190">
        <v>0</v>
      </c>
      <c r="R190">
        <v>0</v>
      </c>
      <c r="S190">
        <v>27</v>
      </c>
      <c r="T190">
        <v>0</v>
      </c>
      <c r="U190">
        <v>0</v>
      </c>
      <c r="V190">
        <v>0</v>
      </c>
    </row>
    <row r="191" spans="1:22" x14ac:dyDescent="0.3">
      <c r="A191">
        <f>VLOOKUP(novplus_data[[#This Row],[Locationid]], [1]LibPAS_data!$A$2:$D$264, 4, FALSE)</f>
        <v>943450</v>
      </c>
      <c r="B191" s="8" t="str">
        <f>TEXT(C191,"yyyy")&amp;"-"&amp;"Q"&amp;LOOKUP(MONTH(C191),{1,4,7,10},{1,2,3,4})</f>
        <v>2014-Q4</v>
      </c>
      <c r="C191" s="9">
        <v>41974</v>
      </c>
      <c r="D191" s="43">
        <f>YEAR(DATE(YEAR(novplus_data[[#This Row],[Date]]), MONTH(novplus_data[[#This Row],[Date]])+6,1))</f>
        <v>2015</v>
      </c>
      <c r="E191" s="37" t="str">
        <f>TEXT(novplus_data[[#This Row],[Date]], "YYYY")</f>
        <v>2014</v>
      </c>
      <c r="F191" s="43" t="str">
        <f>TEXT(novplus_data[[#This Row],[Date]], "MMM")</f>
        <v>Dec</v>
      </c>
      <c r="G191" s="37" t="str">
        <f>VLOOKUP(I191,[1]LibPAS_data!$A$2:$C$601,3,FALSE)</f>
        <v>Maricopa</v>
      </c>
      <c r="H191" s="37" t="str">
        <f>VLOOKUP(I191,[1]LibPAS_data!$A$2:$C$601,2,FALSE)</f>
        <v>Phoenix Public Library</v>
      </c>
      <c r="I191" s="18" t="s">
        <v>53</v>
      </c>
      <c r="J191" t="s">
        <v>14</v>
      </c>
      <c r="K191" t="s">
        <v>62</v>
      </c>
      <c r="L191" t="s">
        <v>16</v>
      </c>
      <c r="M191">
        <v>210</v>
      </c>
      <c r="N191">
        <v>423</v>
      </c>
      <c r="O191">
        <v>0</v>
      </c>
      <c r="P191">
        <v>0</v>
      </c>
      <c r="Q191">
        <v>0</v>
      </c>
      <c r="R191">
        <v>0</v>
      </c>
      <c r="S191">
        <v>459</v>
      </c>
      <c r="T191">
        <v>0</v>
      </c>
      <c r="U191">
        <v>0</v>
      </c>
      <c r="V191">
        <v>135</v>
      </c>
    </row>
    <row r="192" spans="1:22" x14ac:dyDescent="0.3">
      <c r="A192">
        <f>VLOOKUP(novplus_data[[#This Row],[Locationid]], [1]LibPAS_data!$A$2:$D$264, 4, FALSE)</f>
        <v>174482</v>
      </c>
      <c r="B192" s="8" t="str">
        <f>TEXT(C192,"yyyy")&amp;"-"&amp;"Q"&amp;LOOKUP(MONTH(C192),{1,4,7,10},{1,2,3,4})</f>
        <v>2014-Q4</v>
      </c>
      <c r="C192" s="9">
        <v>41974</v>
      </c>
      <c r="D192" s="43">
        <f>YEAR(DATE(YEAR(novplus_data[[#This Row],[Date]]), MONTH(novplus_data[[#This Row],[Date]])+6,1))</f>
        <v>2015</v>
      </c>
      <c r="E192" s="37" t="str">
        <f>TEXT(novplus_data[[#This Row],[Date]], "YYYY")</f>
        <v>2014</v>
      </c>
      <c r="F192" s="43" t="str">
        <f>TEXT(novplus_data[[#This Row],[Date]], "MMM")</f>
        <v>Dec</v>
      </c>
      <c r="G192" s="37" t="str">
        <f>VLOOKUP(I192,[1]LibPAS_data!$A$2:$C$601,3,FALSE)</f>
        <v>Maricopa</v>
      </c>
      <c r="H192" s="37" t="str">
        <f>VLOOKUP(I192,[1]LibPAS_data!$A$2:$C$601,2,FALSE)</f>
        <v>Scottsdale Public Library</v>
      </c>
      <c r="I192" s="3" t="s">
        <v>55</v>
      </c>
      <c r="J192" t="s">
        <v>14</v>
      </c>
      <c r="K192" t="s">
        <v>62</v>
      </c>
      <c r="L192" t="s">
        <v>16</v>
      </c>
      <c r="M192">
        <v>71</v>
      </c>
      <c r="N192">
        <v>173</v>
      </c>
      <c r="O192">
        <v>0</v>
      </c>
      <c r="P192">
        <v>0</v>
      </c>
      <c r="Q192">
        <v>0</v>
      </c>
      <c r="R192">
        <v>0</v>
      </c>
      <c r="S192">
        <v>112</v>
      </c>
      <c r="T192">
        <v>0</v>
      </c>
      <c r="U192">
        <v>0</v>
      </c>
      <c r="V192">
        <v>4</v>
      </c>
    </row>
    <row r="193" spans="1:22" x14ac:dyDescent="0.3">
      <c r="A193">
        <f>VLOOKUP(novplus_data[[#This Row],[Locationid]], [1]LibPAS_data!$A$2:$D$264, 4, FALSE)</f>
        <v>140708</v>
      </c>
      <c r="B193" s="8" t="str">
        <f>TEXT(C193,"yyyy")&amp;"-"&amp;"Q"&amp;LOOKUP(MONTH(C193),{1,4,7,10},{1,2,3,4})</f>
        <v>2014-Q4</v>
      </c>
      <c r="C193" s="9">
        <v>41974</v>
      </c>
      <c r="D193" s="43">
        <f>YEAR(DATE(YEAR(novplus_data[[#This Row],[Date]]), MONTH(novplus_data[[#This Row],[Date]])+6,1))</f>
        <v>2015</v>
      </c>
      <c r="E193" s="37" t="str">
        <f>TEXT(novplus_data[[#This Row],[Date]], "YYYY")</f>
        <v>2014</v>
      </c>
      <c r="F193" s="43" t="str">
        <f>TEXT(novplus_data[[#This Row],[Date]], "MMM")</f>
        <v>Dec</v>
      </c>
      <c r="G193" s="37" t="str">
        <f>VLOOKUP(I193,[1]LibPAS_data!$A$2:$C$601,3,FALSE)</f>
        <v>Maricopa</v>
      </c>
      <c r="H193" s="37" t="str">
        <f>VLOOKUP(I193,[1]LibPAS_data!$A$2:$C$601,2,FALSE)</f>
        <v>Tempe Public Library</v>
      </c>
      <c r="I193" s="17" t="s">
        <v>56</v>
      </c>
      <c r="J193" t="s">
        <v>14</v>
      </c>
      <c r="K193" s="2" t="s">
        <v>62</v>
      </c>
      <c r="L193" s="2" t="s">
        <v>16</v>
      </c>
      <c r="M193" s="2">
        <v>37</v>
      </c>
      <c r="N193" s="2">
        <v>115</v>
      </c>
      <c r="O193" s="2">
        <v>0</v>
      </c>
      <c r="P193" s="2">
        <v>0</v>
      </c>
      <c r="Q193" s="2">
        <v>0</v>
      </c>
      <c r="R193">
        <v>0</v>
      </c>
      <c r="S193" s="2">
        <v>334</v>
      </c>
      <c r="T193" s="2">
        <v>0</v>
      </c>
      <c r="U193">
        <v>0</v>
      </c>
      <c r="V193" s="2">
        <v>667</v>
      </c>
    </row>
    <row r="194" spans="1:22" x14ac:dyDescent="0.3">
      <c r="A194">
        <f>VLOOKUP(novplus_data[[#This Row],[Locationid]], [1]LibPAS_data!$A$2:$D$264, 4, FALSE)</f>
        <v>11452</v>
      </c>
      <c r="B194" s="8" t="str">
        <f>TEXT(C194,"yyyy")&amp;"-"&amp;"Q"&amp;LOOKUP(MONTH(C194),{1,4,7,10},{1,2,3,4})</f>
        <v>2015-Q1</v>
      </c>
      <c r="C194" s="9">
        <v>42005</v>
      </c>
      <c r="D194" s="43">
        <f>YEAR(DATE(YEAR(novplus_data[[#This Row],[Date]]), MONTH(novplus_data[[#This Row],[Date]])+6,1))</f>
        <v>2015</v>
      </c>
      <c r="E194" s="37" t="str">
        <f>TEXT(novplus_data[[#This Row],[Date]], "YYYY")</f>
        <v>2015</v>
      </c>
      <c r="F194" s="43" t="str">
        <f>TEXT(novplus_data[[#This Row],[Date]], "MMM")</f>
        <v>Jan</v>
      </c>
      <c r="G194" s="37" t="str">
        <f>VLOOKUP(I194,[1]LibPAS_data!$A$2:$C$601,3,FALSE)</f>
        <v>Apache</v>
      </c>
      <c r="H194" s="37" t="str">
        <f>VLOOKUP(I194,[1]LibPAS_data!$A$2:$C$601,2,FALSE)</f>
        <v>Apache County Library District Office</v>
      </c>
      <c r="I194" s="3" t="s">
        <v>29</v>
      </c>
      <c r="J194" t="s">
        <v>14</v>
      </c>
      <c r="K194" t="s">
        <v>15</v>
      </c>
      <c r="L194" t="s">
        <v>16</v>
      </c>
      <c r="M194">
        <v>2</v>
      </c>
      <c r="N194">
        <v>6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0</v>
      </c>
      <c r="U194">
        <v>0</v>
      </c>
      <c r="V194">
        <v>0</v>
      </c>
    </row>
    <row r="195" spans="1:22" x14ac:dyDescent="0.3">
      <c r="A195" t="e">
        <f>VLOOKUP(novplus_data[[#This Row],[Locationid]], [1]LibPAS_data!$A$2:$D$264, 4, FALSE)</f>
        <v>#N/A</v>
      </c>
      <c r="B195" s="8" t="str">
        <f>TEXT(C195,"yyyy")&amp;"-"&amp;"Q"&amp;LOOKUP(MONTH(C195),{1,4,7,10},{1,2,3,4})</f>
        <v>2015-Q1</v>
      </c>
      <c r="C195" s="9">
        <v>42005</v>
      </c>
      <c r="D195" s="43">
        <f>YEAR(DATE(YEAR(novplus_data[[#This Row],[Date]]), MONTH(novplus_data[[#This Row],[Date]])+6,1))</f>
        <v>2015</v>
      </c>
      <c r="E195" s="37" t="str">
        <f>TEXT(novplus_data[[#This Row],[Date]], "YYYY")</f>
        <v>2015</v>
      </c>
      <c r="F195" s="43" t="str">
        <f>TEXT(novplus_data[[#This Row],[Date]], "MMM")</f>
        <v>Jan</v>
      </c>
      <c r="G195" s="37" t="str">
        <f>VLOOKUP(I195,[1]LibPAS_data!$A$2:$C$601,3,FALSE)</f>
        <v>State</v>
      </c>
      <c r="H195" s="37" t="str">
        <f>VLOOKUP(I195,[1]LibPAS_data!$A$2:$C$601,2,FALSE)</f>
        <v>Arizona State Library</v>
      </c>
      <c r="I195" s="3" t="s">
        <v>42</v>
      </c>
      <c r="J195" t="s">
        <v>14</v>
      </c>
      <c r="K195" t="s">
        <v>17</v>
      </c>
      <c r="L195" t="s">
        <v>16</v>
      </c>
      <c r="M195">
        <v>332</v>
      </c>
      <c r="N195">
        <v>942</v>
      </c>
      <c r="O195">
        <v>1</v>
      </c>
      <c r="P195">
        <v>1</v>
      </c>
      <c r="Q195">
        <v>0</v>
      </c>
      <c r="R195">
        <v>0</v>
      </c>
      <c r="S195">
        <v>1205</v>
      </c>
      <c r="T195">
        <v>0</v>
      </c>
      <c r="U195">
        <v>0</v>
      </c>
      <c r="V195">
        <v>0</v>
      </c>
    </row>
    <row r="196" spans="1:22" x14ac:dyDescent="0.3">
      <c r="A196" t="e">
        <f>VLOOKUP(novplus_data[[#This Row],[Locationid]], [1]LibPAS_data!$A$2:$D$264, 4, FALSE)</f>
        <v>#N/A</v>
      </c>
      <c r="B196" s="8" t="str">
        <f>TEXT(C196,"yyyy")&amp;"-"&amp;"Q"&amp;LOOKUP(MONTH(C196),{1,4,7,10},{1,2,3,4})</f>
        <v>2015-Q1</v>
      </c>
      <c r="C196" s="9">
        <v>42005</v>
      </c>
      <c r="D196" s="43">
        <f>YEAR(DATE(YEAR(novplus_data[[#This Row],[Date]]), MONTH(novplus_data[[#This Row],[Date]])+6,1))</f>
        <v>2015</v>
      </c>
      <c r="E196" s="37" t="str">
        <f>TEXT(novplus_data[[#This Row],[Date]], "YYYY")</f>
        <v>2015</v>
      </c>
      <c r="F196" s="43" t="str">
        <f>TEXT(novplus_data[[#This Row],[Date]], "MMM")</f>
        <v>Jan</v>
      </c>
      <c r="G196" s="37" t="str">
        <f>VLOOKUP(I196,[1]LibPAS_data!$A$2:$C$601,3,FALSE)</f>
        <v>State</v>
      </c>
      <c r="H196" s="37" t="str">
        <f>VLOOKUP(I196,[1]LibPAS_data!$A$2:$C$601,2,FALSE)</f>
        <v>Arizona State Library</v>
      </c>
      <c r="I196" s="3" t="s">
        <v>42</v>
      </c>
      <c r="J196" t="s">
        <v>14</v>
      </c>
      <c r="K196" t="s">
        <v>15</v>
      </c>
      <c r="L196" t="s">
        <v>16</v>
      </c>
      <c r="M196">
        <v>20</v>
      </c>
      <c r="N196">
        <v>76</v>
      </c>
      <c r="O196">
        <v>0</v>
      </c>
      <c r="P196">
        <v>0</v>
      </c>
      <c r="Q196">
        <v>0</v>
      </c>
      <c r="R196">
        <v>0</v>
      </c>
      <c r="S196">
        <v>6</v>
      </c>
      <c r="T196">
        <v>0</v>
      </c>
      <c r="U196">
        <v>0</v>
      </c>
      <c r="V196">
        <v>0</v>
      </c>
    </row>
    <row r="197" spans="1:22" x14ac:dyDescent="0.3">
      <c r="A197">
        <f>VLOOKUP(novplus_data[[#This Row],[Locationid]], [1]LibPAS_data!$A$2:$D$264, 4, FALSE)</f>
        <v>1469</v>
      </c>
      <c r="B197" s="8" t="str">
        <f>TEXT(C197,"yyyy")&amp;"-"&amp;"Q"&amp;LOOKUP(MONTH(C197),{1,4,7,10},{1,2,3,4})</f>
        <v>2015-Q1</v>
      </c>
      <c r="C197" s="9">
        <v>42005</v>
      </c>
      <c r="D197" s="43">
        <f>YEAR(DATE(YEAR(novplus_data[[#This Row],[Date]]), MONTH(novplus_data[[#This Row],[Date]])+6,1))</f>
        <v>2015</v>
      </c>
      <c r="E197" s="37" t="str">
        <f>TEXT(novplus_data[[#This Row],[Date]], "YYYY")</f>
        <v>2015</v>
      </c>
      <c r="F197" s="43" t="str">
        <f>TEXT(novplus_data[[#This Row],[Date]], "MMM")</f>
        <v>Jan</v>
      </c>
      <c r="G197" s="37" t="str">
        <f>VLOOKUP(I197,[1]LibPAS_data!$A$2:$C$601,3,FALSE)</f>
        <v>Cochise</v>
      </c>
      <c r="H197" s="37" t="str">
        <f>VLOOKUP(I197,[1]LibPAS_data!$A$2:$C$601,2,FALSE)</f>
        <v>Cochise County Library District</v>
      </c>
      <c r="I197" s="3" t="s">
        <v>32</v>
      </c>
      <c r="J197" t="s">
        <v>14</v>
      </c>
      <c r="K197" t="s">
        <v>18</v>
      </c>
      <c r="L197" t="s">
        <v>16</v>
      </c>
      <c r="M197">
        <v>31</v>
      </c>
      <c r="N197">
        <v>279</v>
      </c>
      <c r="O197">
        <v>0</v>
      </c>
      <c r="P197">
        <v>0</v>
      </c>
      <c r="Q197">
        <v>0</v>
      </c>
      <c r="R197">
        <v>0</v>
      </c>
      <c r="S197">
        <v>331</v>
      </c>
      <c r="T197">
        <v>0</v>
      </c>
      <c r="U197">
        <v>0</v>
      </c>
      <c r="V197">
        <v>0</v>
      </c>
    </row>
    <row r="198" spans="1:22" x14ac:dyDescent="0.3">
      <c r="A198">
        <f>VLOOKUP(novplus_data[[#This Row],[Locationid]], [1]LibPAS_data!$A$2:$D$264, 4, FALSE)</f>
        <v>72247</v>
      </c>
      <c r="B198" s="8" t="str">
        <f>TEXT(C198,"yyyy")&amp;"-"&amp;"Q"&amp;LOOKUP(MONTH(C198),{1,4,7,10},{1,2,3,4})</f>
        <v>2015-Q1</v>
      </c>
      <c r="C198" s="9">
        <v>42005</v>
      </c>
      <c r="D198" s="43">
        <f>YEAR(DATE(YEAR(novplus_data[[#This Row],[Date]]), MONTH(novplus_data[[#This Row],[Date]])+6,1))</f>
        <v>2015</v>
      </c>
      <c r="E198" s="37" t="str">
        <f>TEXT(novplus_data[[#This Row],[Date]], "YYYY")</f>
        <v>2015</v>
      </c>
      <c r="F198" s="43" t="str">
        <f>TEXT(novplus_data[[#This Row],[Date]], "MMM")</f>
        <v>Jan</v>
      </c>
      <c r="G198" s="37" t="str">
        <f>VLOOKUP(I198,[1]LibPAS_data!$A$2:$C$601,3,FALSE)</f>
        <v>Coconino</v>
      </c>
      <c r="H198" s="37" t="str">
        <f>VLOOKUP(I198,[1]LibPAS_data!$A$2:$C$601,2,FALSE)</f>
        <v>Flagstaff City-Coconino County Public Library</v>
      </c>
      <c r="I198" s="3" t="s">
        <v>33</v>
      </c>
      <c r="J198" t="s">
        <v>14</v>
      </c>
      <c r="K198" t="s">
        <v>15</v>
      </c>
      <c r="L198" t="s">
        <v>16</v>
      </c>
      <c r="M198">
        <v>64</v>
      </c>
      <c r="N198">
        <v>186</v>
      </c>
      <c r="O198">
        <v>0</v>
      </c>
      <c r="P198">
        <v>0</v>
      </c>
      <c r="Q198">
        <v>0</v>
      </c>
      <c r="R198">
        <v>0</v>
      </c>
      <c r="S198">
        <v>230</v>
      </c>
      <c r="T198">
        <v>0</v>
      </c>
      <c r="U198">
        <v>0</v>
      </c>
      <c r="V198">
        <v>29</v>
      </c>
    </row>
    <row r="199" spans="1:22" x14ac:dyDescent="0.3">
      <c r="A199">
        <f>VLOOKUP(novplus_data[[#This Row],[Locationid]], [1]LibPAS_data!$A$2:$D$264, 4, FALSE)</f>
        <v>12585</v>
      </c>
      <c r="B199" s="8" t="str">
        <f>TEXT(C199,"yyyy")&amp;"-"&amp;"Q"&amp;LOOKUP(MONTH(C199),{1,4,7,10},{1,2,3,4})</f>
        <v>2015-Q1</v>
      </c>
      <c r="C199" s="9">
        <v>42005</v>
      </c>
      <c r="D199" s="43">
        <f>YEAR(DATE(YEAR(novplus_data[[#This Row],[Date]]), MONTH(novplus_data[[#This Row],[Date]])+6,1))</f>
        <v>2015</v>
      </c>
      <c r="E199" s="37" t="str">
        <f>TEXT(novplus_data[[#This Row],[Date]], "YYYY")</f>
        <v>2015</v>
      </c>
      <c r="F199" s="43" t="str">
        <f>TEXT(novplus_data[[#This Row],[Date]], "MMM")</f>
        <v>Jan</v>
      </c>
      <c r="G199" s="37" t="str">
        <f>VLOOKUP(I199,[1]LibPAS_data!$A$2:$C$601,3,FALSE)</f>
        <v>Pinal</v>
      </c>
      <c r="H199" s="37" t="str">
        <f>VLOOKUP(I199,[1]LibPAS_data!$A$2:$C$601,2,FALSE)</f>
        <v>Florence Community Library</v>
      </c>
      <c r="I199" t="s">
        <v>59</v>
      </c>
      <c r="J199" t="s">
        <v>14</v>
      </c>
      <c r="K199" t="s">
        <v>15</v>
      </c>
      <c r="L199" t="s">
        <v>16</v>
      </c>
      <c r="M199">
        <v>2</v>
      </c>
      <c r="N199">
        <v>2</v>
      </c>
      <c r="O199">
        <v>0</v>
      </c>
      <c r="P199">
        <v>0</v>
      </c>
      <c r="Q199">
        <v>0</v>
      </c>
      <c r="R199">
        <v>0</v>
      </c>
      <c r="S199">
        <v>2</v>
      </c>
      <c r="T199">
        <v>0</v>
      </c>
      <c r="U199">
        <v>0</v>
      </c>
      <c r="V199">
        <v>0</v>
      </c>
    </row>
    <row r="200" spans="1:22" x14ac:dyDescent="0.3">
      <c r="A200">
        <f>VLOOKUP(novplus_data[[#This Row],[Locationid]], [1]LibPAS_data!$A$2:$D$264, 4, FALSE)</f>
        <v>33183</v>
      </c>
      <c r="B200" s="8" t="str">
        <f>TEXT(C200,"yyyy")&amp;"-"&amp;"Q"&amp;LOOKUP(MONTH(C200),{1,4,7,10},{1,2,3,4})</f>
        <v>2015-Q1</v>
      </c>
      <c r="C200" s="9">
        <v>42005</v>
      </c>
      <c r="D200" s="43">
        <f>YEAR(DATE(YEAR(novplus_data[[#This Row],[Date]]), MONTH(novplus_data[[#This Row],[Date]])+6,1))</f>
        <v>2015</v>
      </c>
      <c r="E200" s="37" t="str">
        <f>TEXT(novplus_data[[#This Row],[Date]], "YYYY")</f>
        <v>2015</v>
      </c>
      <c r="F200" s="43" t="str">
        <f>TEXT(novplus_data[[#This Row],[Date]], "MMM")</f>
        <v>Jan</v>
      </c>
      <c r="G200" s="37" t="str">
        <f>VLOOKUP(I200,[1]LibPAS_data!$A$2:$C$601,3,FALSE)</f>
        <v>Pinal</v>
      </c>
      <c r="H200" s="37" t="str">
        <f>VLOOKUP(I200,[1]LibPAS_data!$A$2:$C$601,2,FALSE)</f>
        <v>Maricopa Community Library</v>
      </c>
      <c r="I200" s="3" t="s">
        <v>61</v>
      </c>
      <c r="J200" t="s">
        <v>14</v>
      </c>
      <c r="K200" t="s">
        <v>15</v>
      </c>
      <c r="L200" t="s">
        <v>16</v>
      </c>
      <c r="M200">
        <v>1</v>
      </c>
      <c r="N200">
        <v>1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</row>
    <row r="201" spans="1:22" x14ac:dyDescent="0.3">
      <c r="A201">
        <f>VLOOKUP(novplus_data[[#This Row],[Locationid]], [1]LibPAS_data!$A$2:$D$264, 4, FALSE)</f>
        <v>87143</v>
      </c>
      <c r="B201" s="8" t="str">
        <f>TEXT(C201,"yyyy")&amp;"-"&amp;"Q"&amp;LOOKUP(MONTH(C201),{1,4,7,10},{1,2,3,4})</f>
        <v>2015-Q1</v>
      </c>
      <c r="C201" s="9">
        <v>42005</v>
      </c>
      <c r="D201" s="43">
        <f>YEAR(DATE(YEAR(novplus_data[[#This Row],[Date]]), MONTH(novplus_data[[#This Row],[Date]])+6,1))</f>
        <v>2015</v>
      </c>
      <c r="E201" s="37" t="str">
        <f>TEXT(novplus_data[[#This Row],[Date]], "YYYY")</f>
        <v>2015</v>
      </c>
      <c r="F201" s="43" t="str">
        <f>TEXT(novplus_data[[#This Row],[Date]], "MMM")</f>
        <v>Jan</v>
      </c>
      <c r="G201" s="37" t="str">
        <f>VLOOKUP(I201,[1]LibPAS_data!$A$2:$C$601,3,FALSE)</f>
        <v>Mohave</v>
      </c>
      <c r="H201" s="37" t="str">
        <f>VLOOKUP(I201,[1]LibPAS_data!$A$2:$C$601,2,FALSE)</f>
        <v>Mohave County Library District</v>
      </c>
      <c r="I201" s="3" t="s">
        <v>36</v>
      </c>
      <c r="J201" t="s">
        <v>14</v>
      </c>
      <c r="K201" t="s">
        <v>15</v>
      </c>
      <c r="L201" t="s">
        <v>16</v>
      </c>
      <c r="M201">
        <v>72</v>
      </c>
      <c r="N201">
        <v>765</v>
      </c>
      <c r="O201">
        <v>0</v>
      </c>
      <c r="P201">
        <v>0</v>
      </c>
      <c r="Q201">
        <v>0</v>
      </c>
      <c r="R201">
        <v>0</v>
      </c>
      <c r="S201">
        <v>601</v>
      </c>
      <c r="T201">
        <v>0</v>
      </c>
      <c r="U201">
        <v>0</v>
      </c>
      <c r="V201">
        <v>1</v>
      </c>
    </row>
    <row r="202" spans="1:22" x14ac:dyDescent="0.3">
      <c r="A202" t="e">
        <f>VLOOKUP(novplus_data[[#This Row],[Locationid]], [1]LibPAS_data!$A$2:$D$264, 4, FALSE)</f>
        <v>#N/A</v>
      </c>
      <c r="B202" s="8" t="str">
        <f>TEXT(C202,"yyyy")&amp;"-"&amp;"Q"&amp;LOOKUP(MONTH(C202),{1,4,7,10},{1,2,3,4})</f>
        <v>2015-Q1</v>
      </c>
      <c r="C202" s="9">
        <v>42005</v>
      </c>
      <c r="D202" s="43">
        <f>YEAR(DATE(YEAR(novplus_data[[#This Row],[Date]]), MONTH(novplus_data[[#This Row],[Date]])+6,1))</f>
        <v>2015</v>
      </c>
      <c r="E202" s="37" t="str">
        <f>TEXT(novplus_data[[#This Row],[Date]], "YYYY")</f>
        <v>2015</v>
      </c>
      <c r="F202" s="43" t="str">
        <f>TEXT(novplus_data[[#This Row],[Date]], "MMM")</f>
        <v>Jan</v>
      </c>
      <c r="G202" s="37" t="str">
        <f>VLOOKUP(I202,[1]LibPAS_data!$A$2:$C$601,3,FALSE)</f>
        <v>Greenlee</v>
      </c>
      <c r="H202" s="37" t="str">
        <f>VLOOKUP(I202,[1]LibPAS_data!$A$2:$C$601,2,FALSE)</f>
        <v>Morenci Public Library</v>
      </c>
      <c r="I202" s="4" t="s">
        <v>51</v>
      </c>
      <c r="J202" t="s">
        <v>14</v>
      </c>
      <c r="K202" t="s">
        <v>15</v>
      </c>
      <c r="L202" t="s">
        <v>16</v>
      </c>
      <c r="M202">
        <v>4</v>
      </c>
      <c r="N202">
        <v>29</v>
      </c>
      <c r="O202">
        <v>0</v>
      </c>
      <c r="P202">
        <v>0</v>
      </c>
      <c r="Q202">
        <v>0</v>
      </c>
      <c r="R202">
        <v>0</v>
      </c>
      <c r="S202">
        <v>71</v>
      </c>
      <c r="T202">
        <v>0</v>
      </c>
      <c r="U202">
        <v>0</v>
      </c>
      <c r="V202">
        <v>0</v>
      </c>
    </row>
    <row r="203" spans="1:22" x14ac:dyDescent="0.3">
      <c r="A203">
        <f>VLOOKUP(novplus_data[[#This Row],[Locationid]], [1]LibPAS_data!$A$2:$D$264, 4, FALSE)</f>
        <v>2461</v>
      </c>
      <c r="B203" s="8" t="str">
        <f>TEXT(C203,"yyyy")&amp;"-"&amp;"Q"&amp;LOOKUP(MONTH(C203),{1,4,7,10},{1,2,3,4})</f>
        <v>2015-Q1</v>
      </c>
      <c r="C203" s="9">
        <v>42005</v>
      </c>
      <c r="D203" s="43">
        <f>YEAR(DATE(YEAR(novplus_data[[#This Row],[Date]]), MONTH(novplus_data[[#This Row],[Date]])+6,1))</f>
        <v>2015</v>
      </c>
      <c r="E203" s="37" t="str">
        <f>TEXT(novplus_data[[#This Row],[Date]], "YYYY")</f>
        <v>2015</v>
      </c>
      <c r="F203" s="43" t="str">
        <f>TEXT(novplus_data[[#This Row],[Date]], "MMM")</f>
        <v>Jan</v>
      </c>
      <c r="G203" s="37" t="str">
        <f>VLOOKUP(I203,[1]LibPAS_data!$A$2:$C$601,3,FALSE)</f>
        <v>Navajo</v>
      </c>
      <c r="H203" s="37" t="str">
        <f>VLOOKUP(I203,[1]LibPAS_data!$A$2:$C$601,2,FALSE)</f>
        <v>Navajo County Library District</v>
      </c>
      <c r="I203" s="3" t="s">
        <v>37</v>
      </c>
      <c r="J203" t="s">
        <v>14</v>
      </c>
      <c r="K203" t="s">
        <v>15</v>
      </c>
      <c r="L203" t="s">
        <v>16</v>
      </c>
      <c r="M203">
        <v>5</v>
      </c>
      <c r="N203">
        <v>13</v>
      </c>
      <c r="O203">
        <v>0</v>
      </c>
      <c r="P203">
        <v>0</v>
      </c>
      <c r="Q203">
        <v>0</v>
      </c>
      <c r="R203">
        <v>0</v>
      </c>
      <c r="S203">
        <v>25</v>
      </c>
      <c r="T203">
        <v>0</v>
      </c>
      <c r="U203">
        <v>0</v>
      </c>
      <c r="V203">
        <v>0</v>
      </c>
    </row>
    <row r="204" spans="1:22" x14ac:dyDescent="0.3">
      <c r="A204">
        <f>VLOOKUP(novplus_data[[#This Row],[Locationid]], [1]LibPAS_data!$A$2:$D$264, 4, FALSE)</f>
        <v>405419</v>
      </c>
      <c r="B204" s="8" t="str">
        <f>TEXT(C204,"yyyy")&amp;"-"&amp;"Q"&amp;LOOKUP(MONTH(C204),{1,4,7,10},{1,2,3,4})</f>
        <v>2015-Q1</v>
      </c>
      <c r="C204" s="9">
        <v>42005</v>
      </c>
      <c r="D204" s="43">
        <f>YEAR(DATE(YEAR(novplus_data[[#This Row],[Date]]), MONTH(novplus_data[[#This Row],[Date]])+6,1))</f>
        <v>2015</v>
      </c>
      <c r="E204" s="37" t="str">
        <f>TEXT(novplus_data[[#This Row],[Date]], "YYYY")</f>
        <v>2015</v>
      </c>
      <c r="F204" s="43" t="str">
        <f>TEXT(novplus_data[[#This Row],[Date]], "MMM")</f>
        <v>Jan</v>
      </c>
      <c r="G204" s="37" t="str">
        <f>VLOOKUP(I204,[1]LibPAS_data!$A$2:$C$601,3,FALSE)</f>
        <v>Pima</v>
      </c>
      <c r="H204" s="37" t="str">
        <f>VLOOKUP(I204,[1]LibPAS_data!$A$2:$C$601,2,FALSE)</f>
        <v>Pima County Public Library</v>
      </c>
      <c r="I204" s="3" t="s">
        <v>38</v>
      </c>
      <c r="J204" t="s">
        <v>14</v>
      </c>
      <c r="K204" t="s">
        <v>15</v>
      </c>
      <c r="L204" t="s">
        <v>16</v>
      </c>
      <c r="M204">
        <v>131</v>
      </c>
      <c r="N204">
        <v>362</v>
      </c>
      <c r="O204">
        <v>1</v>
      </c>
      <c r="P204">
        <v>1</v>
      </c>
      <c r="Q204">
        <v>0</v>
      </c>
      <c r="R204">
        <v>0</v>
      </c>
      <c r="S204">
        <v>464</v>
      </c>
      <c r="T204">
        <v>0</v>
      </c>
      <c r="U204">
        <v>0</v>
      </c>
      <c r="V204">
        <v>55</v>
      </c>
    </row>
    <row r="205" spans="1:22" x14ac:dyDescent="0.3">
      <c r="A205">
        <f>VLOOKUP(novplus_data[[#This Row],[Locationid]], [1]LibPAS_data!$A$2:$D$264, 4, FALSE)</f>
        <v>405419</v>
      </c>
      <c r="B205" s="8" t="str">
        <f>TEXT(C205,"yyyy")&amp;"-"&amp;"Q"&amp;LOOKUP(MONTH(C205),{1,4,7,10},{1,2,3,4})</f>
        <v>2015-Q1</v>
      </c>
      <c r="C205" s="9">
        <v>42005</v>
      </c>
      <c r="D205" s="43">
        <f>YEAR(DATE(YEAR(novplus_data[[#This Row],[Date]]), MONTH(novplus_data[[#This Row],[Date]])+6,1))</f>
        <v>2015</v>
      </c>
      <c r="E205" s="37" t="str">
        <f>TEXT(novplus_data[[#This Row],[Date]], "YYYY")</f>
        <v>2015</v>
      </c>
      <c r="F205" s="43" t="str">
        <f>TEXT(novplus_data[[#This Row],[Date]], "MMM")</f>
        <v>Jan</v>
      </c>
      <c r="G205" s="37" t="str">
        <f>VLOOKUP(I205,[1]LibPAS_data!$A$2:$C$601,3,FALSE)</f>
        <v>Pima</v>
      </c>
      <c r="H205" s="37" t="str">
        <f>VLOOKUP(I205,[1]LibPAS_data!$A$2:$C$601,2,FALSE)</f>
        <v>Pima County Public Library</v>
      </c>
      <c r="I205" s="3" t="s">
        <v>38</v>
      </c>
      <c r="J205" t="s">
        <v>14</v>
      </c>
      <c r="K205" t="s">
        <v>19</v>
      </c>
      <c r="L205" t="s">
        <v>25</v>
      </c>
      <c r="M205">
        <v>122938</v>
      </c>
      <c r="N205">
        <v>238107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</row>
    <row r="206" spans="1:22" x14ac:dyDescent="0.3">
      <c r="A206">
        <f>VLOOKUP(novplus_data[[#This Row],[Locationid]], [1]LibPAS_data!$A$2:$D$264, 4, FALSE)</f>
        <v>405419</v>
      </c>
      <c r="B206" s="8" t="str">
        <f>TEXT(C206,"yyyy")&amp;"-"&amp;"Q"&amp;LOOKUP(MONTH(C206),{1,4,7,10},{1,2,3,4})</f>
        <v>2015-Q1</v>
      </c>
      <c r="C206" s="9">
        <v>42005</v>
      </c>
      <c r="D206" s="43">
        <f>YEAR(DATE(YEAR(novplus_data[[#This Row],[Date]]), MONTH(novplus_data[[#This Row],[Date]])+6,1))</f>
        <v>2015</v>
      </c>
      <c r="E206" s="37" t="str">
        <f>TEXT(novplus_data[[#This Row],[Date]], "YYYY")</f>
        <v>2015</v>
      </c>
      <c r="F206" s="43" t="str">
        <f>TEXT(novplus_data[[#This Row],[Date]], "MMM")</f>
        <v>Jan</v>
      </c>
      <c r="G206" s="37" t="str">
        <f>VLOOKUP(I206,[1]LibPAS_data!$A$2:$C$601,3,FALSE)</f>
        <v>Pima</v>
      </c>
      <c r="H206" s="37" t="str">
        <f>VLOOKUP(I206,[1]LibPAS_data!$A$2:$C$601,2,FALSE)</f>
        <v>Pima County Public Library</v>
      </c>
      <c r="I206" s="3" t="s">
        <v>38</v>
      </c>
      <c r="J206" t="s">
        <v>14</v>
      </c>
      <c r="K206" t="s">
        <v>20</v>
      </c>
      <c r="L206" t="s">
        <v>25</v>
      </c>
      <c r="M206">
        <v>12</v>
      </c>
      <c r="N206">
        <v>28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</row>
    <row r="207" spans="1:22" x14ac:dyDescent="0.3">
      <c r="A207">
        <f>VLOOKUP(novplus_data[[#This Row],[Locationid]], [1]LibPAS_data!$A$2:$D$264, 4, FALSE)</f>
        <v>405419</v>
      </c>
      <c r="B207" s="8" t="str">
        <f>TEXT(C207,"yyyy")&amp;"-"&amp;"Q"&amp;LOOKUP(MONTH(C207),{1,4,7,10},{1,2,3,4})</f>
        <v>2015-Q1</v>
      </c>
      <c r="C207" s="9">
        <v>42005</v>
      </c>
      <c r="D207" s="43">
        <f>YEAR(DATE(YEAR(novplus_data[[#This Row],[Date]]), MONTH(novplus_data[[#This Row],[Date]])+6,1))</f>
        <v>2015</v>
      </c>
      <c r="E207" s="37" t="str">
        <f>TEXT(novplus_data[[#This Row],[Date]], "YYYY")</f>
        <v>2015</v>
      </c>
      <c r="F207" s="43" t="str">
        <f>TEXT(novplus_data[[#This Row],[Date]], "MMM")</f>
        <v>Jan</v>
      </c>
      <c r="G207" s="37" t="str">
        <f>VLOOKUP(I207,[1]LibPAS_data!$A$2:$C$601,3,FALSE)</f>
        <v>Pima</v>
      </c>
      <c r="H207" s="37" t="str">
        <f>VLOOKUP(I207,[1]LibPAS_data!$A$2:$C$601,2,FALSE)</f>
        <v>Pima County Public Library</v>
      </c>
      <c r="I207" s="3" t="s">
        <v>38</v>
      </c>
      <c r="J207" t="s">
        <v>14</v>
      </c>
      <c r="K207" t="s">
        <v>67</v>
      </c>
      <c r="L207" t="s">
        <v>25</v>
      </c>
      <c r="M207">
        <v>18</v>
      </c>
      <c r="N207">
        <v>44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</row>
    <row r="208" spans="1:22" x14ac:dyDescent="0.3">
      <c r="A208">
        <f>VLOOKUP(novplus_data[[#This Row],[Locationid]], [1]LibPAS_data!$A$2:$D$264, 4, FALSE)</f>
        <v>405419</v>
      </c>
      <c r="B208" s="8" t="str">
        <f>TEXT(C208,"yyyy")&amp;"-"&amp;"Q"&amp;LOOKUP(MONTH(C208),{1,4,7,10},{1,2,3,4})</f>
        <v>2015-Q1</v>
      </c>
      <c r="C208" s="9">
        <v>42005</v>
      </c>
      <c r="D208" s="43">
        <f>YEAR(DATE(YEAR(novplus_data[[#This Row],[Date]]), MONTH(novplus_data[[#This Row],[Date]])+6,1))</f>
        <v>2015</v>
      </c>
      <c r="E208" s="37" t="str">
        <f>TEXT(novplus_data[[#This Row],[Date]], "YYYY")</f>
        <v>2015</v>
      </c>
      <c r="F208" s="43" t="str">
        <f>TEXT(novplus_data[[#This Row],[Date]], "MMM")</f>
        <v>Jan</v>
      </c>
      <c r="G208" s="37" t="str">
        <f>VLOOKUP(I208,[1]LibPAS_data!$A$2:$C$601,3,FALSE)</f>
        <v>Pima</v>
      </c>
      <c r="H208" s="37" t="str">
        <f>VLOOKUP(I208,[1]LibPAS_data!$A$2:$C$601,2,FALSE)</f>
        <v>Pima County Public Library</v>
      </c>
      <c r="I208" s="3" t="s">
        <v>38</v>
      </c>
      <c r="J208" t="s">
        <v>14</v>
      </c>
      <c r="K208" t="s">
        <v>68</v>
      </c>
      <c r="L208" t="s">
        <v>25</v>
      </c>
      <c r="M208">
        <v>30167</v>
      </c>
      <c r="N208">
        <v>165678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</row>
    <row r="209" spans="1:22" x14ac:dyDescent="0.3">
      <c r="A209">
        <f>VLOOKUP(novplus_data[[#This Row],[Locationid]], [1]LibPAS_data!$A$2:$D$264, 4, FALSE)</f>
        <v>8901</v>
      </c>
      <c r="B209" s="8" t="str">
        <f>TEXT(C209,"yyyy")&amp;"-"&amp;"Q"&amp;LOOKUP(MONTH(C209),{1,4,7,10},{1,2,3,4})</f>
        <v>2015-Q1</v>
      </c>
      <c r="C209" s="9">
        <v>42005</v>
      </c>
      <c r="D209" s="43">
        <f>YEAR(DATE(YEAR(novplus_data[[#This Row],[Date]]), MONTH(novplus_data[[#This Row],[Date]])+6,1))</f>
        <v>2015</v>
      </c>
      <c r="E209" s="37" t="str">
        <f>TEXT(novplus_data[[#This Row],[Date]], "YYYY")</f>
        <v>2015</v>
      </c>
      <c r="F209" s="43" t="str">
        <f>TEXT(novplus_data[[#This Row],[Date]], "MMM")</f>
        <v>Jan</v>
      </c>
      <c r="G209" s="37" t="str">
        <f>VLOOKUP(I209,[1]LibPAS_data!$A$2:$C$601,3,FALSE)</f>
        <v>Pinal</v>
      </c>
      <c r="H209" s="37" t="str">
        <f>VLOOKUP(I209,[1]LibPAS_data!$A$2:$C$601,2,FALSE)</f>
        <v>Pinal County Library District</v>
      </c>
      <c r="I209" s="3" t="s">
        <v>54</v>
      </c>
      <c r="J209" t="s">
        <v>14</v>
      </c>
      <c r="K209" t="s">
        <v>15</v>
      </c>
      <c r="L209" t="s">
        <v>16</v>
      </c>
      <c r="M209">
        <v>79</v>
      </c>
      <c r="N209">
        <v>249</v>
      </c>
      <c r="O209">
        <v>0</v>
      </c>
      <c r="P209">
        <v>0</v>
      </c>
      <c r="Q209">
        <v>0</v>
      </c>
      <c r="R209">
        <v>0</v>
      </c>
      <c r="S209">
        <v>287</v>
      </c>
      <c r="T209">
        <v>0</v>
      </c>
      <c r="U209">
        <v>0</v>
      </c>
      <c r="V209">
        <v>28</v>
      </c>
    </row>
    <row r="210" spans="1:22" x14ac:dyDescent="0.3">
      <c r="A210">
        <f>VLOOKUP(novplus_data[[#This Row],[Locationid]], [1]LibPAS_data!$A$2:$D$264, 4, FALSE)</f>
        <v>29416</v>
      </c>
      <c r="B210" s="8" t="str">
        <f>TEXT(C210,"yyyy")&amp;"-"&amp;"Q"&amp;LOOKUP(MONTH(C210),{1,4,7,10},{1,2,3,4})</f>
        <v>2015-Q1</v>
      </c>
      <c r="C210" s="9">
        <v>42005</v>
      </c>
      <c r="D210" s="43">
        <f>YEAR(DATE(YEAR(novplus_data[[#This Row],[Date]]), MONTH(novplus_data[[#This Row],[Date]])+6,1))</f>
        <v>2015</v>
      </c>
      <c r="E210" s="37" t="str">
        <f>TEXT(novplus_data[[#This Row],[Date]], "YYYY")</f>
        <v>2015</v>
      </c>
      <c r="F210" s="43" t="str">
        <f>TEXT(novplus_data[[#This Row],[Date]], "MMM")</f>
        <v>Jan</v>
      </c>
      <c r="G210" s="37" t="str">
        <f>VLOOKUP(I210,[1]LibPAS_data!$A$2:$C$601,3,FALSE)</f>
        <v>Yavapai</v>
      </c>
      <c r="H210" s="37" t="str">
        <f>VLOOKUP(I210,[1]LibPAS_data!$A$2:$C$601,2,FALSE)</f>
        <v>Prescott Public Library</v>
      </c>
      <c r="I210" s="3" t="s">
        <v>39</v>
      </c>
      <c r="J210" t="s">
        <v>14</v>
      </c>
      <c r="K210" t="s">
        <v>15</v>
      </c>
      <c r="L210" t="s">
        <v>16</v>
      </c>
      <c r="M210">
        <v>71</v>
      </c>
      <c r="N210">
        <v>176</v>
      </c>
      <c r="O210">
        <v>0</v>
      </c>
      <c r="P210">
        <v>0</v>
      </c>
      <c r="Q210">
        <v>0</v>
      </c>
      <c r="R210">
        <v>0</v>
      </c>
      <c r="S210">
        <v>270</v>
      </c>
      <c r="T210">
        <v>0</v>
      </c>
      <c r="U210">
        <v>0</v>
      </c>
      <c r="V210">
        <v>20</v>
      </c>
    </row>
    <row r="211" spans="1:22" x14ac:dyDescent="0.3">
      <c r="A211">
        <f>VLOOKUP(novplus_data[[#This Row],[Locationid]], [1]LibPAS_data!$A$2:$D$264, 4, FALSE)</f>
        <v>11980</v>
      </c>
      <c r="B211" s="8" t="str">
        <f>TEXT(C211,"yyyy")&amp;"-"&amp;"Q"&amp;LOOKUP(MONTH(C211),{1,4,7,10},{1,2,3,4})</f>
        <v>2015-Q1</v>
      </c>
      <c r="C211" s="9">
        <v>42005</v>
      </c>
      <c r="D211" s="43">
        <f>YEAR(DATE(YEAR(novplus_data[[#This Row],[Date]]), MONTH(novplus_data[[#This Row],[Date]])+6,1))</f>
        <v>2015</v>
      </c>
      <c r="E211" s="37" t="str">
        <f>TEXT(novplus_data[[#This Row],[Date]], "YYYY")</f>
        <v>2015</v>
      </c>
      <c r="F211" s="43" t="str">
        <f>TEXT(novplus_data[[#This Row],[Date]], "MMM")</f>
        <v>Jan</v>
      </c>
      <c r="G211" s="37" t="str">
        <f>VLOOKUP(I211,[1]LibPAS_data!$A$2:$C$601,3,FALSE)</f>
        <v>Graham</v>
      </c>
      <c r="H211" s="37" t="str">
        <f>VLOOKUP(I211,[1]LibPAS_data!$A$2:$C$601,2,FALSE)</f>
        <v>Safford City - Graham County Library</v>
      </c>
      <c r="I211" s="3" t="s">
        <v>41</v>
      </c>
      <c r="J211" t="s">
        <v>14</v>
      </c>
      <c r="K211" t="s">
        <v>15</v>
      </c>
      <c r="L211" t="s">
        <v>16</v>
      </c>
      <c r="M211">
        <v>16</v>
      </c>
      <c r="N211">
        <v>68</v>
      </c>
      <c r="O211">
        <v>0</v>
      </c>
      <c r="P211">
        <v>0</v>
      </c>
      <c r="Q211">
        <v>0</v>
      </c>
      <c r="R211">
        <v>0</v>
      </c>
      <c r="S211">
        <v>15</v>
      </c>
      <c r="T211">
        <v>0</v>
      </c>
      <c r="U211">
        <v>0</v>
      </c>
      <c r="V211">
        <v>0</v>
      </c>
    </row>
    <row r="212" spans="1:22" x14ac:dyDescent="0.3">
      <c r="A212">
        <f>VLOOKUP(novplus_data[[#This Row],[Locationid]], [1]LibPAS_data!$A$2:$D$264, 4, FALSE)</f>
        <v>9301</v>
      </c>
      <c r="B212" s="8" t="str">
        <f>TEXT(C212,"yyyy")&amp;"-"&amp;"Q"&amp;LOOKUP(MONTH(C212),{1,4,7,10},{1,2,3,4})</f>
        <v>2015-Q1</v>
      </c>
      <c r="C212" s="9">
        <v>42005</v>
      </c>
      <c r="D212" s="43">
        <f>YEAR(DATE(YEAR(novplus_data[[#This Row],[Date]]), MONTH(novplus_data[[#This Row],[Date]])+6,1))</f>
        <v>2015</v>
      </c>
      <c r="E212" s="37" t="str">
        <f>TEXT(novplus_data[[#This Row],[Date]], "YYYY")</f>
        <v>2015</v>
      </c>
      <c r="F212" s="43" t="str">
        <f>TEXT(novplus_data[[#This Row],[Date]], "MMM")</f>
        <v>Jan</v>
      </c>
      <c r="G212" s="37" t="str">
        <f>VLOOKUP(I212,[1]LibPAS_data!$A$2:$C$601,3,FALSE)</f>
        <v>Yavapai</v>
      </c>
      <c r="H212" s="37" t="str">
        <f>VLOOKUP(I212,[1]LibPAS_data!$A$2:$C$601,2,FALSE)</f>
        <v>Yavapai County Library District</v>
      </c>
      <c r="I212" s="3" t="s">
        <v>43</v>
      </c>
      <c r="J212" t="s">
        <v>14</v>
      </c>
      <c r="K212" t="s">
        <v>21</v>
      </c>
      <c r="L212" t="s">
        <v>25</v>
      </c>
      <c r="M212">
        <v>41324</v>
      </c>
      <c r="N212">
        <v>105295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</row>
    <row r="213" spans="1:22" x14ac:dyDescent="0.3">
      <c r="A213">
        <f>VLOOKUP(novplus_data[[#This Row],[Locationid]], [1]LibPAS_data!$A$2:$D$264, 4, FALSE)</f>
        <v>9301</v>
      </c>
      <c r="B213" s="8" t="str">
        <f>TEXT(C213,"yyyy")&amp;"-"&amp;"Q"&amp;LOOKUP(MONTH(C213),{1,4,7,10},{1,2,3,4})</f>
        <v>2015-Q1</v>
      </c>
      <c r="C213" s="9">
        <v>42005</v>
      </c>
      <c r="D213" s="43">
        <f>YEAR(DATE(YEAR(novplus_data[[#This Row],[Date]]), MONTH(novplus_data[[#This Row],[Date]])+6,1))</f>
        <v>2015</v>
      </c>
      <c r="E213" s="37" t="str">
        <f>TEXT(novplus_data[[#This Row],[Date]], "YYYY")</f>
        <v>2015</v>
      </c>
      <c r="F213" s="43" t="str">
        <f>TEXT(novplus_data[[#This Row],[Date]], "MMM")</f>
        <v>Jan</v>
      </c>
      <c r="G213" s="37" t="str">
        <f>VLOOKUP(I213,[1]LibPAS_data!$A$2:$C$601,3,FALSE)</f>
        <v>Yavapai</v>
      </c>
      <c r="H213" s="37" t="str">
        <f>VLOOKUP(I213,[1]LibPAS_data!$A$2:$C$601,2,FALSE)</f>
        <v>Yavapai County Library District</v>
      </c>
      <c r="I213" s="3" t="s">
        <v>43</v>
      </c>
      <c r="J213" t="s">
        <v>14</v>
      </c>
      <c r="K213" t="s">
        <v>23</v>
      </c>
      <c r="L213" t="s">
        <v>25</v>
      </c>
      <c r="M213">
        <v>14</v>
      </c>
      <c r="N213">
        <v>19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</row>
    <row r="214" spans="1:22" x14ac:dyDescent="0.3">
      <c r="A214" t="e">
        <f>VLOOKUP(novplus_data[[#This Row],[Locationid]], [1]LibPAS_data!$A$2:$D$264, 4, FALSE)</f>
        <v>#N/A</v>
      </c>
      <c r="B214" s="8" t="str">
        <f>TEXT(C214,"yyyy")&amp;"-"&amp;"Q"&amp;LOOKUP(MONTH(C214),{1,4,7,10},{1,2,3,4})</f>
        <v>2015-Q1</v>
      </c>
      <c r="C214" s="9">
        <v>42005</v>
      </c>
      <c r="D214" s="43">
        <f>YEAR(DATE(YEAR(novplus_data[[#This Row],[Date]]), MONTH(novplus_data[[#This Row],[Date]])+6,1))</f>
        <v>2015</v>
      </c>
      <c r="E214" s="37" t="str">
        <f>TEXT(novplus_data[[#This Row],[Date]], "YYYY")</f>
        <v>2015</v>
      </c>
      <c r="F214" s="43" t="str">
        <f>TEXT(novplus_data[[#This Row],[Date]], "MMM")</f>
        <v>Jan</v>
      </c>
      <c r="G214" s="37" t="str">
        <f>VLOOKUP(I214,[1]LibPAS_data!$A$2:$C$601,3,FALSE)</f>
        <v>Yuma</v>
      </c>
      <c r="H214" s="37" t="str">
        <f>VLOOKUP(I214,[1]LibPAS_data!$A$2:$C$601,2,FALSE)</f>
        <v>Yuma County Library District</v>
      </c>
      <c r="I214" s="3" t="s">
        <v>44</v>
      </c>
      <c r="J214" t="s">
        <v>14</v>
      </c>
      <c r="K214" s="2" t="s">
        <v>22</v>
      </c>
      <c r="L214" s="2" t="s">
        <v>16</v>
      </c>
      <c r="M214" s="2">
        <v>45</v>
      </c>
      <c r="N214" s="2">
        <v>258</v>
      </c>
      <c r="O214" s="2">
        <v>0</v>
      </c>
      <c r="P214" s="2">
        <v>0</v>
      </c>
      <c r="Q214" s="2">
        <v>0</v>
      </c>
      <c r="R214" s="2">
        <v>0</v>
      </c>
      <c r="S214" s="2">
        <v>157</v>
      </c>
      <c r="T214" s="2">
        <v>0</v>
      </c>
      <c r="U214" s="2">
        <v>0</v>
      </c>
      <c r="V214" s="2">
        <v>0</v>
      </c>
    </row>
    <row r="215" spans="1:22" x14ac:dyDescent="0.3">
      <c r="A215">
        <f>VLOOKUP(novplus_data[[#This Row],[Locationid]], [1]LibPAS_data!$A$2:$D$264, 4, FALSE)</f>
        <v>309229</v>
      </c>
      <c r="B215" s="8" t="str">
        <f>TEXT(C215,"yyyy")&amp;"-"&amp;"Q"&amp;LOOKUP(MONTH(C215),{1,4,7,10},{1,2,3,4})</f>
        <v>2015-Q1</v>
      </c>
      <c r="C215" s="9">
        <v>42005</v>
      </c>
      <c r="D215" s="43">
        <f>YEAR(DATE(YEAR(novplus_data[[#This Row],[Date]]), MONTH(novplus_data[[#This Row],[Date]])+6,1))</f>
        <v>2015</v>
      </c>
      <c r="E215" s="37" t="str">
        <f>TEXT(novplus_data[[#This Row],[Date]], "YYYY")</f>
        <v>2015</v>
      </c>
      <c r="F215" s="43" t="str">
        <f>TEXT(novplus_data[[#This Row],[Date]], "MMM")</f>
        <v>Jan</v>
      </c>
      <c r="G215" s="37" t="str">
        <f>VLOOKUP(I215,[1]LibPAS_data!$A$2:$C$601,3,FALSE)</f>
        <v>Maricopa</v>
      </c>
      <c r="H215" s="37" t="str">
        <f>VLOOKUP(I215,[1]LibPAS_data!$A$2:$C$601,2,FALSE)</f>
        <v xml:space="preserve">Chandler Public Library </v>
      </c>
      <c r="I215" s="12" t="s">
        <v>46</v>
      </c>
      <c r="J215" t="s">
        <v>14</v>
      </c>
      <c r="K215" t="s">
        <v>15</v>
      </c>
      <c r="L215" t="s">
        <v>16</v>
      </c>
      <c r="M215">
        <v>151</v>
      </c>
      <c r="N215">
        <v>325</v>
      </c>
      <c r="O215">
        <v>1</v>
      </c>
      <c r="P215">
        <v>1</v>
      </c>
      <c r="Q215">
        <v>0</v>
      </c>
      <c r="R215">
        <v>0</v>
      </c>
      <c r="S215">
        <v>382</v>
      </c>
      <c r="T215">
        <v>0</v>
      </c>
      <c r="U215">
        <v>0</v>
      </c>
      <c r="V215">
        <v>0</v>
      </c>
    </row>
    <row r="216" spans="1:22" x14ac:dyDescent="0.3">
      <c r="A216">
        <f>VLOOKUP(novplus_data[[#This Row],[Locationid]], [1]LibPAS_data!$A$2:$D$264, 4, FALSE)</f>
        <v>7004</v>
      </c>
      <c r="B216" s="8" t="str">
        <f>TEXT(C216,"yyyy")&amp;"-"&amp;"Q"&amp;LOOKUP(MONTH(C216),{1,4,7,10},{1,2,3,4})</f>
        <v>2015-Q1</v>
      </c>
      <c r="C216" s="9">
        <v>42005</v>
      </c>
      <c r="D216" s="43">
        <f>YEAR(DATE(YEAR(novplus_data[[#This Row],[Date]]), MONTH(novplus_data[[#This Row],[Date]])+6,1))</f>
        <v>2015</v>
      </c>
      <c r="E216" s="37" t="str">
        <f>TEXT(novplus_data[[#This Row],[Date]], "YYYY")</f>
        <v>2015</v>
      </c>
      <c r="F216" s="43" t="str">
        <f>TEXT(novplus_data[[#This Row],[Date]], "MMM")</f>
        <v>Jan</v>
      </c>
      <c r="G216" s="37" t="str">
        <f>VLOOKUP(I216,[1]LibPAS_data!$A$2:$C$601,3,FALSE)</f>
        <v>Maricopa</v>
      </c>
      <c r="H216" s="37" t="str">
        <f>VLOOKUP(I216,[1]LibPAS_data!$A$2:$C$601,2,FALSE)</f>
        <v>Desert Foothills Branch Library</v>
      </c>
      <c r="I216" s="13" t="s">
        <v>47</v>
      </c>
      <c r="J216" t="s">
        <v>14</v>
      </c>
      <c r="K216" t="s">
        <v>15</v>
      </c>
      <c r="L216" t="s">
        <v>16</v>
      </c>
      <c r="M216">
        <v>1</v>
      </c>
      <c r="N216">
        <v>3</v>
      </c>
      <c r="O216">
        <v>0</v>
      </c>
      <c r="P216">
        <v>0</v>
      </c>
      <c r="Q216">
        <v>0</v>
      </c>
      <c r="R216">
        <v>0</v>
      </c>
      <c r="S216">
        <v>1</v>
      </c>
      <c r="T216">
        <v>0</v>
      </c>
      <c r="U216">
        <v>0</v>
      </c>
      <c r="V216">
        <v>0</v>
      </c>
    </row>
    <row r="217" spans="1:22" x14ac:dyDescent="0.3">
      <c r="A217">
        <f>VLOOKUP(novplus_data[[#This Row],[Locationid]], [1]LibPAS_data!$A$2:$D$264, 4, FALSE)</f>
        <v>102303</v>
      </c>
      <c r="B217" s="8" t="str">
        <f>TEXT(C217,"yyyy")&amp;"-"&amp;"Q"&amp;LOOKUP(MONTH(C217),{1,4,7,10},{1,2,3,4})</f>
        <v>2015-Q1</v>
      </c>
      <c r="C217" s="9">
        <v>42005</v>
      </c>
      <c r="D217" s="43">
        <f>YEAR(DATE(YEAR(novplus_data[[#This Row],[Date]]), MONTH(novplus_data[[#This Row],[Date]])+6,1))</f>
        <v>2015</v>
      </c>
      <c r="E217" s="37" t="str">
        <f>TEXT(novplus_data[[#This Row],[Date]], "YYYY")</f>
        <v>2015</v>
      </c>
      <c r="F217" s="43" t="str">
        <f>TEXT(novplus_data[[#This Row],[Date]], "MMM")</f>
        <v>Jan</v>
      </c>
      <c r="G217" s="37" t="str">
        <f>VLOOKUP(I217,[1]LibPAS_data!$A$2:$C$601,3,FALSE)</f>
        <v>Maricopa</v>
      </c>
      <c r="H217" s="37" t="str">
        <f>VLOOKUP(I217,[1]LibPAS_data!$A$2:$C$601,2,FALSE)</f>
        <v xml:space="preserve">Glendale Public Library </v>
      </c>
      <c r="I217" s="12" t="s">
        <v>48</v>
      </c>
      <c r="J217" t="s">
        <v>14</v>
      </c>
      <c r="K217" t="s">
        <v>15</v>
      </c>
      <c r="L217" t="s">
        <v>16</v>
      </c>
      <c r="M217">
        <v>62</v>
      </c>
      <c r="N217">
        <v>913</v>
      </c>
      <c r="O217">
        <v>0</v>
      </c>
      <c r="P217">
        <v>0</v>
      </c>
      <c r="Q217">
        <v>0</v>
      </c>
      <c r="R217">
        <v>0</v>
      </c>
      <c r="S217">
        <v>1000</v>
      </c>
      <c r="T217">
        <v>0</v>
      </c>
      <c r="U217">
        <v>0</v>
      </c>
      <c r="V217">
        <v>0</v>
      </c>
    </row>
    <row r="218" spans="1:22" x14ac:dyDescent="0.3">
      <c r="A218">
        <f>VLOOKUP(novplus_data[[#This Row],[Locationid]], [1]LibPAS_data!$A$2:$D$264, 4, FALSE)</f>
        <v>145358</v>
      </c>
      <c r="B218" s="8" t="str">
        <f>TEXT(C218,"yyyy")&amp;"-"&amp;"Q"&amp;LOOKUP(MONTH(C218),{1,4,7,10},{1,2,3,4})</f>
        <v>2015-Q1</v>
      </c>
      <c r="C218" s="9">
        <v>42005</v>
      </c>
      <c r="D218" s="43">
        <f>YEAR(DATE(YEAR(novplus_data[[#This Row],[Date]]), MONTH(novplus_data[[#This Row],[Date]])+6,1))</f>
        <v>2015</v>
      </c>
      <c r="E218" s="37" t="str">
        <f>TEXT(novplus_data[[#This Row],[Date]], "YYYY")</f>
        <v>2015</v>
      </c>
      <c r="F218" s="43" t="str">
        <f>TEXT(novplus_data[[#This Row],[Date]], "MMM")</f>
        <v>Jan</v>
      </c>
      <c r="G218" s="37" t="str">
        <f>VLOOKUP(I218,[1]LibPAS_data!$A$2:$C$601,3,FALSE)</f>
        <v>Maricopa</v>
      </c>
      <c r="H218" s="37" t="str">
        <f>VLOOKUP(I218,[1]LibPAS_data!$A$2:$C$601,2,FALSE)</f>
        <v>Maricopa County Library District</v>
      </c>
      <c r="I218" s="11" t="s">
        <v>49</v>
      </c>
      <c r="J218" t="s">
        <v>14</v>
      </c>
      <c r="K218" t="s">
        <v>15</v>
      </c>
      <c r="L218" t="s">
        <v>16</v>
      </c>
      <c r="M218">
        <v>190</v>
      </c>
      <c r="N218">
        <v>594</v>
      </c>
      <c r="O218">
        <v>0</v>
      </c>
      <c r="P218">
        <v>0</v>
      </c>
      <c r="Q218">
        <v>0</v>
      </c>
      <c r="R218">
        <v>0</v>
      </c>
      <c r="S218">
        <v>551</v>
      </c>
      <c r="T218">
        <v>0</v>
      </c>
      <c r="U218">
        <v>0</v>
      </c>
      <c r="V218">
        <v>0</v>
      </c>
    </row>
    <row r="219" spans="1:22" x14ac:dyDescent="0.3">
      <c r="A219">
        <f>VLOOKUP(novplus_data[[#This Row],[Locationid]], [1]LibPAS_data!$A$2:$D$264, 4, FALSE)</f>
        <v>145358</v>
      </c>
      <c r="B219" s="8" t="str">
        <f>TEXT(C219,"yyyy")&amp;"-"&amp;"Q"&amp;LOOKUP(MONTH(C219),{1,4,7,10},{1,2,3,4})</f>
        <v>2015-Q1</v>
      </c>
      <c r="C219" s="9">
        <v>42005</v>
      </c>
      <c r="D219" s="43">
        <f>YEAR(DATE(YEAR(novplus_data[[#This Row],[Date]]), MONTH(novplus_data[[#This Row],[Date]])+6,1))</f>
        <v>2015</v>
      </c>
      <c r="E219" s="37" t="str">
        <f>TEXT(novplus_data[[#This Row],[Date]], "YYYY")</f>
        <v>2015</v>
      </c>
      <c r="F219" s="43" t="str">
        <f>TEXT(novplus_data[[#This Row],[Date]], "MMM")</f>
        <v>Jan</v>
      </c>
      <c r="G219" s="37" t="str">
        <f>VLOOKUP(I219,[1]LibPAS_data!$A$2:$C$601,3,FALSE)</f>
        <v>Maricopa</v>
      </c>
      <c r="H219" s="37" t="str">
        <f>VLOOKUP(I219,[1]LibPAS_data!$A$2:$C$601,2,FALSE)</f>
        <v>Maricopa County Library District</v>
      </c>
      <c r="I219" s="11" t="s">
        <v>49</v>
      </c>
      <c r="J219" t="s">
        <v>14</v>
      </c>
      <c r="K219" t="s">
        <v>77</v>
      </c>
      <c r="L219" t="s">
        <v>25</v>
      </c>
      <c r="M219">
        <v>30914</v>
      </c>
      <c r="N219">
        <v>82885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</row>
    <row r="220" spans="1:22" x14ac:dyDescent="0.3">
      <c r="A220">
        <f>VLOOKUP(novplus_data[[#This Row],[Locationid]], [1]LibPAS_data!$A$2:$D$264, 4, FALSE)</f>
        <v>147983</v>
      </c>
      <c r="B220" s="8" t="str">
        <f>TEXT(C220,"yyyy")&amp;"-"&amp;"Q"&amp;LOOKUP(MONTH(C220),{1,4,7,10},{1,2,3,4})</f>
        <v>2015-Q1</v>
      </c>
      <c r="C220" s="9">
        <v>42005</v>
      </c>
      <c r="D220" s="43">
        <f>YEAR(DATE(YEAR(novplus_data[[#This Row],[Date]]), MONTH(novplus_data[[#This Row],[Date]])+6,1))</f>
        <v>2015</v>
      </c>
      <c r="E220" s="37" t="str">
        <f>TEXT(novplus_data[[#This Row],[Date]], "YYYY")</f>
        <v>2015</v>
      </c>
      <c r="F220" s="43" t="str">
        <f>TEXT(novplus_data[[#This Row],[Date]], "MMM")</f>
        <v>Jan</v>
      </c>
      <c r="G220" s="37" t="str">
        <f>VLOOKUP(I220,[1]LibPAS_data!$A$2:$C$601,3,FALSE)</f>
        <v>Maricopa</v>
      </c>
      <c r="H220" s="37" t="str">
        <f>VLOOKUP(I220,[1]LibPAS_data!$A$2:$C$601,2,FALSE)</f>
        <v>Mesa Public Library</v>
      </c>
      <c r="I220" s="12" t="s">
        <v>50</v>
      </c>
      <c r="J220" t="s">
        <v>14</v>
      </c>
      <c r="K220" t="s">
        <v>15</v>
      </c>
      <c r="L220" t="s">
        <v>16</v>
      </c>
      <c r="M220">
        <v>99</v>
      </c>
      <c r="N220">
        <v>257</v>
      </c>
      <c r="O220">
        <v>1</v>
      </c>
      <c r="P220">
        <v>1</v>
      </c>
      <c r="Q220">
        <v>0</v>
      </c>
      <c r="R220">
        <v>0</v>
      </c>
      <c r="S220">
        <v>255</v>
      </c>
      <c r="T220">
        <v>0</v>
      </c>
      <c r="U220">
        <v>0</v>
      </c>
      <c r="V220">
        <v>33</v>
      </c>
    </row>
    <row r="221" spans="1:22" x14ac:dyDescent="0.3">
      <c r="A221">
        <f>VLOOKUP(novplus_data[[#This Row],[Locationid]], [1]LibPAS_data!$A$2:$D$264, 4, FALSE)</f>
        <v>109952</v>
      </c>
      <c r="B221" s="8" t="str">
        <f>TEXT(C221,"yyyy")&amp;"-"&amp;"Q"&amp;LOOKUP(MONTH(C221),{1,4,7,10},{1,2,3,4})</f>
        <v>2015-Q1</v>
      </c>
      <c r="C221" s="9">
        <v>42005</v>
      </c>
      <c r="D221" s="43">
        <f>YEAR(DATE(YEAR(novplus_data[[#This Row],[Date]]), MONTH(novplus_data[[#This Row],[Date]])+6,1))</f>
        <v>2015</v>
      </c>
      <c r="E221" s="37" t="str">
        <f>TEXT(novplus_data[[#This Row],[Date]], "YYYY")</f>
        <v>2015</v>
      </c>
      <c r="F221" s="43" t="str">
        <f>TEXT(novplus_data[[#This Row],[Date]], "MMM")</f>
        <v>Jan</v>
      </c>
      <c r="G221" s="37" t="str">
        <f>VLOOKUP(I221,[1]LibPAS_data!$A$2:$C$601,3,FALSE)</f>
        <v>Maricopa</v>
      </c>
      <c r="H221" s="37" t="str">
        <f>VLOOKUP(I221,[1]LibPAS_data!$A$2:$C$601,2,FALSE)</f>
        <v>Peoria Public Library</v>
      </c>
      <c r="I221" s="11" t="s">
        <v>52</v>
      </c>
      <c r="J221" t="s">
        <v>14</v>
      </c>
      <c r="K221" t="s">
        <v>22</v>
      </c>
      <c r="L221" t="s">
        <v>16</v>
      </c>
      <c r="M221">
        <v>1</v>
      </c>
      <c r="N221">
        <v>2</v>
      </c>
      <c r="O221">
        <v>0</v>
      </c>
      <c r="P221">
        <v>0</v>
      </c>
      <c r="Q221">
        <v>0</v>
      </c>
      <c r="R221">
        <v>0</v>
      </c>
      <c r="S221">
        <v>13</v>
      </c>
      <c r="T221">
        <v>0</v>
      </c>
      <c r="U221">
        <v>0</v>
      </c>
      <c r="V221">
        <v>0</v>
      </c>
    </row>
    <row r="222" spans="1:22" x14ac:dyDescent="0.3">
      <c r="A222">
        <f>VLOOKUP(novplus_data[[#This Row],[Locationid]], [1]LibPAS_data!$A$2:$D$264, 4, FALSE)</f>
        <v>943450</v>
      </c>
      <c r="B222" s="8" t="str">
        <f>TEXT(C222,"yyyy")&amp;"-"&amp;"Q"&amp;LOOKUP(MONTH(C222),{1,4,7,10},{1,2,3,4})</f>
        <v>2015-Q1</v>
      </c>
      <c r="C222" s="9">
        <v>42005</v>
      </c>
      <c r="D222" s="43">
        <f>YEAR(DATE(YEAR(novplus_data[[#This Row],[Date]]), MONTH(novplus_data[[#This Row],[Date]])+6,1))</f>
        <v>2015</v>
      </c>
      <c r="E222" s="37" t="str">
        <f>TEXT(novplus_data[[#This Row],[Date]], "YYYY")</f>
        <v>2015</v>
      </c>
      <c r="F222" s="43" t="str">
        <f>TEXT(novplus_data[[#This Row],[Date]], "MMM")</f>
        <v>Jan</v>
      </c>
      <c r="G222" s="37" t="str">
        <f>VLOOKUP(I222,[1]LibPAS_data!$A$2:$C$601,3,FALSE)</f>
        <v>Maricopa</v>
      </c>
      <c r="H222" s="37" t="str">
        <f>VLOOKUP(I222,[1]LibPAS_data!$A$2:$C$601,2,FALSE)</f>
        <v>Phoenix Public Library</v>
      </c>
      <c r="I222" s="13" t="s">
        <v>53</v>
      </c>
      <c r="J222" t="s">
        <v>14</v>
      </c>
      <c r="K222" t="s">
        <v>78</v>
      </c>
      <c r="L222" t="s">
        <v>25</v>
      </c>
      <c r="M222">
        <v>32</v>
      </c>
      <c r="N222">
        <v>32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</row>
    <row r="223" spans="1:22" x14ac:dyDescent="0.3">
      <c r="A223">
        <f>VLOOKUP(novplus_data[[#This Row],[Locationid]], [1]LibPAS_data!$A$2:$D$264, 4, FALSE)</f>
        <v>943450</v>
      </c>
      <c r="B223" s="8" t="str">
        <f>TEXT(C223,"yyyy")&amp;"-"&amp;"Q"&amp;LOOKUP(MONTH(C223),{1,4,7,10},{1,2,3,4})</f>
        <v>2015-Q1</v>
      </c>
      <c r="C223" s="9">
        <v>42005</v>
      </c>
      <c r="D223" s="43">
        <f>YEAR(DATE(YEAR(novplus_data[[#This Row],[Date]]), MONTH(novplus_data[[#This Row],[Date]])+6,1))</f>
        <v>2015</v>
      </c>
      <c r="E223" s="37" t="str">
        <f>TEXT(novplus_data[[#This Row],[Date]], "YYYY")</f>
        <v>2015</v>
      </c>
      <c r="F223" s="43" t="str">
        <f>TEXT(novplus_data[[#This Row],[Date]], "MMM")</f>
        <v>Jan</v>
      </c>
      <c r="G223" s="37" t="str">
        <f>VLOOKUP(I223,[1]LibPAS_data!$A$2:$C$601,3,FALSE)</f>
        <v>Maricopa</v>
      </c>
      <c r="H223" s="37" t="str">
        <f>VLOOKUP(I223,[1]LibPAS_data!$A$2:$C$601,2,FALSE)</f>
        <v>Phoenix Public Library</v>
      </c>
      <c r="I223" s="13" t="s">
        <v>53</v>
      </c>
      <c r="J223" t="s">
        <v>14</v>
      </c>
      <c r="K223" t="s">
        <v>15</v>
      </c>
      <c r="L223" t="s">
        <v>16</v>
      </c>
      <c r="M223">
        <v>208</v>
      </c>
      <c r="N223">
        <v>515</v>
      </c>
      <c r="O223">
        <v>0</v>
      </c>
      <c r="P223">
        <v>0</v>
      </c>
      <c r="Q223">
        <v>0</v>
      </c>
      <c r="R223">
        <v>0</v>
      </c>
      <c r="S223">
        <v>721</v>
      </c>
      <c r="T223">
        <v>0</v>
      </c>
      <c r="U223">
        <v>0</v>
      </c>
      <c r="V223">
        <v>200</v>
      </c>
    </row>
    <row r="224" spans="1:22" x14ac:dyDescent="0.3">
      <c r="A224">
        <f>VLOOKUP(novplus_data[[#This Row],[Locationid]], [1]LibPAS_data!$A$2:$D$264, 4, FALSE)</f>
        <v>943450</v>
      </c>
      <c r="B224" s="8" t="str">
        <f>TEXT(C224,"yyyy")&amp;"-"&amp;"Q"&amp;LOOKUP(MONTH(C224),{1,4,7,10},{1,2,3,4})</f>
        <v>2015-Q1</v>
      </c>
      <c r="C224" s="9">
        <v>42005</v>
      </c>
      <c r="D224" s="43">
        <f>YEAR(DATE(YEAR(novplus_data[[#This Row],[Date]]), MONTH(novplus_data[[#This Row],[Date]])+6,1))</f>
        <v>2015</v>
      </c>
      <c r="E224" s="37" t="str">
        <f>TEXT(novplus_data[[#This Row],[Date]], "YYYY")</f>
        <v>2015</v>
      </c>
      <c r="F224" s="43" t="str">
        <f>TEXT(novplus_data[[#This Row],[Date]], "MMM")</f>
        <v>Jan</v>
      </c>
      <c r="G224" s="37" t="str">
        <f>VLOOKUP(I224,[1]LibPAS_data!$A$2:$C$601,3,FALSE)</f>
        <v>Maricopa</v>
      </c>
      <c r="H224" s="37" t="str">
        <f>VLOOKUP(I224,[1]LibPAS_data!$A$2:$C$601,2,FALSE)</f>
        <v>Phoenix Public Library</v>
      </c>
      <c r="I224" s="13" t="s">
        <v>53</v>
      </c>
      <c r="J224" t="s">
        <v>14</v>
      </c>
      <c r="K224" t="s">
        <v>19</v>
      </c>
      <c r="L224" t="s">
        <v>25</v>
      </c>
      <c r="M224">
        <v>8</v>
      </c>
      <c r="N224">
        <v>20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</row>
    <row r="225" spans="1:22" x14ac:dyDescent="0.3">
      <c r="A225">
        <f>VLOOKUP(novplus_data[[#This Row],[Locationid]], [1]LibPAS_data!$A$2:$D$264, 4, FALSE)</f>
        <v>943450</v>
      </c>
      <c r="B225" s="8" t="str">
        <f>TEXT(C225,"yyyy")&amp;"-"&amp;"Q"&amp;LOOKUP(MONTH(C225),{1,4,7,10},{1,2,3,4})</f>
        <v>2015-Q1</v>
      </c>
      <c r="C225" s="9">
        <v>42005</v>
      </c>
      <c r="D225" s="43">
        <f>YEAR(DATE(YEAR(novplus_data[[#This Row],[Date]]), MONTH(novplus_data[[#This Row],[Date]])+6,1))</f>
        <v>2015</v>
      </c>
      <c r="E225" s="37" t="str">
        <f>TEXT(novplus_data[[#This Row],[Date]], "YYYY")</f>
        <v>2015</v>
      </c>
      <c r="F225" s="43" t="str">
        <f>TEXT(novplus_data[[#This Row],[Date]], "MMM")</f>
        <v>Jan</v>
      </c>
      <c r="G225" s="37" t="str">
        <f>VLOOKUP(I225,[1]LibPAS_data!$A$2:$C$601,3,FALSE)</f>
        <v>Maricopa</v>
      </c>
      <c r="H225" s="37" t="str">
        <f>VLOOKUP(I225,[1]LibPAS_data!$A$2:$C$601,2,FALSE)</f>
        <v>Phoenix Public Library</v>
      </c>
      <c r="I225" s="13" t="s">
        <v>53</v>
      </c>
      <c r="J225" t="s">
        <v>14</v>
      </c>
      <c r="K225" t="s">
        <v>79</v>
      </c>
      <c r="L225" t="s">
        <v>25</v>
      </c>
      <c r="M225">
        <v>9</v>
      </c>
      <c r="N225">
        <v>37711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</row>
    <row r="226" spans="1:22" x14ac:dyDescent="0.3">
      <c r="A226">
        <f>VLOOKUP(novplus_data[[#This Row],[Locationid]], [1]LibPAS_data!$A$2:$D$264, 4, FALSE)</f>
        <v>943450</v>
      </c>
      <c r="B226" s="8" t="str">
        <f>TEXT(C226,"yyyy")&amp;"-"&amp;"Q"&amp;LOOKUP(MONTH(C226),{1,4,7,10},{1,2,3,4})</f>
        <v>2015-Q1</v>
      </c>
      <c r="C226" s="9">
        <v>42005</v>
      </c>
      <c r="D226" s="43">
        <f>YEAR(DATE(YEAR(novplus_data[[#This Row],[Date]]), MONTH(novplus_data[[#This Row],[Date]])+6,1))</f>
        <v>2015</v>
      </c>
      <c r="E226" s="37" t="str">
        <f>TEXT(novplus_data[[#This Row],[Date]], "YYYY")</f>
        <v>2015</v>
      </c>
      <c r="F226" s="43" t="str">
        <f>TEXT(novplus_data[[#This Row],[Date]], "MMM")</f>
        <v>Jan</v>
      </c>
      <c r="G226" s="37" t="str">
        <f>VLOOKUP(I226,[1]LibPAS_data!$A$2:$C$601,3,FALSE)</f>
        <v>Maricopa</v>
      </c>
      <c r="H226" s="37" t="str">
        <f>VLOOKUP(I226,[1]LibPAS_data!$A$2:$C$601,2,FALSE)</f>
        <v>Phoenix Public Library</v>
      </c>
      <c r="I226" s="13" t="s">
        <v>53</v>
      </c>
      <c r="J226" t="s">
        <v>14</v>
      </c>
      <c r="K226" t="s">
        <v>80</v>
      </c>
      <c r="L226" t="s">
        <v>25</v>
      </c>
      <c r="M226">
        <v>61508</v>
      </c>
      <c r="N226">
        <v>119782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</row>
    <row r="227" spans="1:22" x14ac:dyDescent="0.3">
      <c r="A227">
        <f>VLOOKUP(novplus_data[[#This Row],[Locationid]], [1]LibPAS_data!$A$2:$D$264, 4, FALSE)</f>
        <v>174482</v>
      </c>
      <c r="B227" s="8" t="str">
        <f>TEXT(C227,"yyyy")&amp;"-"&amp;"Q"&amp;LOOKUP(MONTH(C227),{1,4,7,10},{1,2,3,4})</f>
        <v>2015-Q1</v>
      </c>
      <c r="C227" s="9">
        <v>42005</v>
      </c>
      <c r="D227" s="43">
        <f>YEAR(DATE(YEAR(novplus_data[[#This Row],[Date]]), MONTH(novplus_data[[#This Row],[Date]])+6,1))</f>
        <v>2015</v>
      </c>
      <c r="E227" s="37" t="str">
        <f>TEXT(novplus_data[[#This Row],[Date]], "YYYY")</f>
        <v>2015</v>
      </c>
      <c r="F227" s="43" t="str">
        <f>TEXT(novplus_data[[#This Row],[Date]], "MMM")</f>
        <v>Jan</v>
      </c>
      <c r="G227" s="37" t="str">
        <f>VLOOKUP(I227,[1]LibPAS_data!$A$2:$C$601,3,FALSE)</f>
        <v>Maricopa</v>
      </c>
      <c r="H227" s="37" t="str">
        <f>VLOOKUP(I227,[1]LibPAS_data!$A$2:$C$601,2,FALSE)</f>
        <v>Scottsdale Public Library</v>
      </c>
      <c r="I227" s="11" t="s">
        <v>55</v>
      </c>
      <c r="J227" t="s">
        <v>14</v>
      </c>
      <c r="K227" t="s">
        <v>15</v>
      </c>
      <c r="L227" t="s">
        <v>16</v>
      </c>
      <c r="M227">
        <v>51</v>
      </c>
      <c r="N227">
        <v>121</v>
      </c>
      <c r="O227">
        <v>0</v>
      </c>
      <c r="P227">
        <v>0</v>
      </c>
      <c r="Q227">
        <v>0</v>
      </c>
      <c r="R227">
        <v>0</v>
      </c>
      <c r="S227">
        <v>110</v>
      </c>
      <c r="T227">
        <v>0</v>
      </c>
      <c r="U227">
        <v>0</v>
      </c>
      <c r="V227">
        <v>5</v>
      </c>
    </row>
    <row r="228" spans="1:22" x14ac:dyDescent="0.3">
      <c r="A228">
        <f>VLOOKUP(novplus_data[[#This Row],[Locationid]], [1]LibPAS_data!$A$2:$D$264, 4, FALSE)</f>
        <v>174482</v>
      </c>
      <c r="B228" s="8" t="str">
        <f>TEXT(C228,"yyyy")&amp;"-"&amp;"Q"&amp;LOOKUP(MONTH(C228),{1,4,7,10},{1,2,3,4})</f>
        <v>2015-Q1</v>
      </c>
      <c r="C228" s="9">
        <v>42005</v>
      </c>
      <c r="D228" s="43">
        <f>YEAR(DATE(YEAR(novplus_data[[#This Row],[Date]]), MONTH(novplus_data[[#This Row],[Date]])+6,1))</f>
        <v>2015</v>
      </c>
      <c r="E228" s="37" t="str">
        <f>TEXT(novplus_data[[#This Row],[Date]], "YYYY")</f>
        <v>2015</v>
      </c>
      <c r="F228" s="43" t="str">
        <f>TEXT(novplus_data[[#This Row],[Date]], "MMM")</f>
        <v>Jan</v>
      </c>
      <c r="G228" s="37" t="str">
        <f>VLOOKUP(I228,[1]LibPAS_data!$A$2:$C$601,3,FALSE)</f>
        <v>Maricopa</v>
      </c>
      <c r="H228" s="37" t="str">
        <f>VLOOKUP(I228,[1]LibPAS_data!$A$2:$C$601,2,FALSE)</f>
        <v>Scottsdale Public Library</v>
      </c>
      <c r="I228" s="11" t="s">
        <v>55</v>
      </c>
      <c r="J228" t="s">
        <v>14</v>
      </c>
      <c r="K228" t="s">
        <v>23</v>
      </c>
      <c r="L228" t="s">
        <v>25</v>
      </c>
      <c r="M228">
        <v>14002</v>
      </c>
      <c r="N228">
        <v>35359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</row>
    <row r="229" spans="1:22" x14ac:dyDescent="0.3">
      <c r="A229">
        <f>VLOOKUP(novplus_data[[#This Row],[Locationid]], [1]LibPAS_data!$A$2:$D$264, 4, FALSE)</f>
        <v>140708</v>
      </c>
      <c r="B229" s="8" t="str">
        <f>TEXT(C229,"yyyy")&amp;"-"&amp;"Q"&amp;LOOKUP(MONTH(C229),{1,4,7,10},{1,2,3,4})</f>
        <v>2015-Q1</v>
      </c>
      <c r="C229" s="9">
        <v>42005</v>
      </c>
      <c r="D229" s="43">
        <f>YEAR(DATE(YEAR(novplus_data[[#This Row],[Date]]), MONTH(novplus_data[[#This Row],[Date]])+6,1))</f>
        <v>2015</v>
      </c>
      <c r="E229" s="37" t="str">
        <f>TEXT(novplus_data[[#This Row],[Date]], "YYYY")</f>
        <v>2015</v>
      </c>
      <c r="F229" s="43" t="str">
        <f>TEXT(novplus_data[[#This Row],[Date]], "MMM")</f>
        <v>Jan</v>
      </c>
      <c r="G229" s="37" t="str">
        <f>VLOOKUP(I229,[1]LibPAS_data!$A$2:$C$601,3,FALSE)</f>
        <v>Maricopa</v>
      </c>
      <c r="H229" s="37" t="str">
        <f>VLOOKUP(I229,[1]LibPAS_data!$A$2:$C$601,2,FALSE)</f>
        <v>Tempe Public Library</v>
      </c>
      <c r="I229" s="20" t="s">
        <v>56</v>
      </c>
      <c r="J229" t="s">
        <v>14</v>
      </c>
      <c r="K229" t="s">
        <v>15</v>
      </c>
      <c r="L229" t="s">
        <v>16</v>
      </c>
      <c r="M229">
        <v>31</v>
      </c>
      <c r="N229">
        <v>139</v>
      </c>
      <c r="O229">
        <v>0</v>
      </c>
      <c r="P229">
        <v>0</v>
      </c>
      <c r="Q229">
        <v>0</v>
      </c>
      <c r="R229">
        <v>0</v>
      </c>
      <c r="S229">
        <v>272</v>
      </c>
      <c r="T229">
        <v>0</v>
      </c>
      <c r="U229">
        <v>0</v>
      </c>
      <c r="V229">
        <v>1229</v>
      </c>
    </row>
    <row r="230" spans="1:22" x14ac:dyDescent="0.3">
      <c r="A230">
        <f>VLOOKUP(novplus_data[[#This Row],[Locationid]], [1]LibPAS_data!$A$2:$D$264, 4, FALSE)</f>
        <v>11452</v>
      </c>
      <c r="B230" s="8" t="str">
        <f>TEXT(C230,"yyyy")&amp;"-"&amp;"Q"&amp;LOOKUP(MONTH(C230),{1,4,7,10},{1,2,3,4})</f>
        <v>2015-Q1</v>
      </c>
      <c r="C230" s="9">
        <v>42036</v>
      </c>
      <c r="D230" s="43">
        <f>YEAR(DATE(YEAR(novplus_data[[#This Row],[Date]]), MONTH(novplus_data[[#This Row],[Date]])+6,1))</f>
        <v>2015</v>
      </c>
      <c r="E230" s="37" t="str">
        <f>TEXT(novplus_data[[#This Row],[Date]], "YYYY")</f>
        <v>2015</v>
      </c>
      <c r="F230" s="43" t="str">
        <f>TEXT(novplus_data[[#This Row],[Date]], "MMM")</f>
        <v>Feb</v>
      </c>
      <c r="G230" s="37" t="str">
        <f>VLOOKUP(I230,[1]LibPAS_data!$A$2:$C$601,3,FALSE)</f>
        <v>Apache</v>
      </c>
      <c r="H230" s="37" t="str">
        <f>VLOOKUP(I230,[1]LibPAS_data!$A$2:$C$601,2,FALSE)</f>
        <v>Apache County Library District Office</v>
      </c>
      <c r="I230" s="11" t="s">
        <v>29</v>
      </c>
      <c r="J230" t="s">
        <v>14</v>
      </c>
      <c r="K230" t="s">
        <v>15</v>
      </c>
      <c r="L230" t="s">
        <v>16</v>
      </c>
      <c r="M230">
        <v>4</v>
      </c>
      <c r="N230">
        <v>10</v>
      </c>
      <c r="O230">
        <v>0</v>
      </c>
      <c r="P230">
        <v>0</v>
      </c>
      <c r="Q230">
        <v>0</v>
      </c>
      <c r="R230">
        <v>0</v>
      </c>
      <c r="S230">
        <v>15</v>
      </c>
      <c r="T230">
        <v>0</v>
      </c>
      <c r="U230">
        <v>0</v>
      </c>
      <c r="V230">
        <v>0</v>
      </c>
    </row>
    <row r="231" spans="1:22" x14ac:dyDescent="0.3">
      <c r="A231" t="e">
        <f>VLOOKUP(novplus_data[[#This Row],[Locationid]], [1]LibPAS_data!$A$2:$D$264, 4, FALSE)</f>
        <v>#N/A</v>
      </c>
      <c r="B231" s="8" t="str">
        <f>TEXT(C231,"yyyy")&amp;"-"&amp;"Q"&amp;LOOKUP(MONTH(C231),{1,4,7,10},{1,2,3,4})</f>
        <v>2015-Q1</v>
      </c>
      <c r="C231" s="9">
        <v>42036</v>
      </c>
      <c r="D231" s="43">
        <f>YEAR(DATE(YEAR(novplus_data[[#This Row],[Date]]), MONTH(novplus_data[[#This Row],[Date]])+6,1))</f>
        <v>2015</v>
      </c>
      <c r="E231" s="37" t="str">
        <f>TEXT(novplus_data[[#This Row],[Date]], "YYYY")</f>
        <v>2015</v>
      </c>
      <c r="F231" s="43" t="str">
        <f>TEXT(novplus_data[[#This Row],[Date]], "MMM")</f>
        <v>Feb</v>
      </c>
      <c r="G231" s="37" t="str">
        <f>VLOOKUP(I231,[1]LibPAS_data!$A$2:$C$601,3,FALSE)</f>
        <v>State</v>
      </c>
      <c r="H231" s="37" t="str">
        <f>VLOOKUP(I231,[1]LibPAS_data!$A$2:$C$601,2,FALSE)</f>
        <v>Arizona State Library</v>
      </c>
      <c r="I231" s="12" t="s">
        <v>42</v>
      </c>
      <c r="J231" t="s">
        <v>14</v>
      </c>
      <c r="K231" t="s">
        <v>17</v>
      </c>
      <c r="L231" t="s">
        <v>16</v>
      </c>
      <c r="M231">
        <v>278</v>
      </c>
      <c r="N231">
        <v>1012</v>
      </c>
      <c r="O231">
        <v>0</v>
      </c>
      <c r="P231">
        <v>0</v>
      </c>
      <c r="Q231">
        <v>0</v>
      </c>
      <c r="R231">
        <v>0</v>
      </c>
      <c r="S231">
        <v>892</v>
      </c>
      <c r="T231">
        <v>0</v>
      </c>
      <c r="U231">
        <v>0</v>
      </c>
      <c r="V231">
        <v>0</v>
      </c>
    </row>
    <row r="232" spans="1:22" x14ac:dyDescent="0.3">
      <c r="A232" t="e">
        <f>VLOOKUP(novplus_data[[#This Row],[Locationid]], [1]LibPAS_data!$A$2:$D$264, 4, FALSE)</f>
        <v>#N/A</v>
      </c>
      <c r="B232" s="8" t="str">
        <f>TEXT(C232,"yyyy")&amp;"-"&amp;"Q"&amp;LOOKUP(MONTH(C232),{1,4,7,10},{1,2,3,4})</f>
        <v>2015-Q1</v>
      </c>
      <c r="C232" s="9">
        <v>42036</v>
      </c>
      <c r="D232" s="43">
        <f>YEAR(DATE(YEAR(novplus_data[[#This Row],[Date]]), MONTH(novplus_data[[#This Row],[Date]])+6,1))</f>
        <v>2015</v>
      </c>
      <c r="E232" s="37" t="str">
        <f>TEXT(novplus_data[[#This Row],[Date]], "YYYY")</f>
        <v>2015</v>
      </c>
      <c r="F232" s="43" t="str">
        <f>TEXT(novplus_data[[#This Row],[Date]], "MMM")</f>
        <v>Feb</v>
      </c>
      <c r="G232" s="37" t="str">
        <f>VLOOKUP(I232,[1]LibPAS_data!$A$2:$C$601,3,FALSE)</f>
        <v>State</v>
      </c>
      <c r="H232" s="37" t="str">
        <f>VLOOKUP(I232,[1]LibPAS_data!$A$2:$C$601,2,FALSE)</f>
        <v>Arizona State Library</v>
      </c>
      <c r="I232" s="11" t="s">
        <v>42</v>
      </c>
      <c r="J232" t="s">
        <v>14</v>
      </c>
      <c r="K232" t="s">
        <v>15</v>
      </c>
      <c r="L232" t="s">
        <v>16</v>
      </c>
      <c r="M232">
        <v>18</v>
      </c>
      <c r="N232">
        <v>65</v>
      </c>
      <c r="O232">
        <v>0</v>
      </c>
      <c r="P232">
        <v>0</v>
      </c>
      <c r="Q232">
        <v>0</v>
      </c>
      <c r="R232">
        <v>0</v>
      </c>
      <c r="S232">
        <v>2</v>
      </c>
      <c r="T232">
        <v>0</v>
      </c>
      <c r="U232">
        <v>0</v>
      </c>
      <c r="V232">
        <v>0</v>
      </c>
    </row>
    <row r="233" spans="1:22" x14ac:dyDescent="0.3">
      <c r="A233">
        <f>VLOOKUP(novplus_data[[#This Row],[Locationid]], [1]LibPAS_data!$A$2:$D$264, 4, FALSE)</f>
        <v>22669</v>
      </c>
      <c r="B233" s="14" t="str">
        <f>TEXT(C233,"yyyy")&amp;"-"&amp;"Q"&amp;LOOKUP(MONTH(C233),{1,4,7,10},{1,2,3,4})</f>
        <v>2015-Q1</v>
      </c>
      <c r="C233" s="9">
        <v>42036</v>
      </c>
      <c r="D233" s="43">
        <f>YEAR(DATE(YEAR(novplus_data[[#This Row],[Date]]), MONTH(novplus_data[[#This Row],[Date]])+6,1))</f>
        <v>2015</v>
      </c>
      <c r="E233" s="37" t="str">
        <f>TEXT(novplus_data[[#This Row],[Date]], "YYYY")</f>
        <v>2015</v>
      </c>
      <c r="F233" s="43" t="str">
        <f>TEXT(novplus_data[[#This Row],[Date]], "MMM")</f>
        <v>Feb</v>
      </c>
      <c r="G233" s="37" t="str">
        <f>VLOOKUP(I233,[1]LibPAS_data!$A$2:$C$601,3,FALSE)</f>
        <v>Maricopa</v>
      </c>
      <c r="H233" s="37" t="str">
        <f>VLOOKUP(I233,[1]LibPAS_data!$A$2:$C$601,2,FALSE)</f>
        <v>Avondale Public Library</v>
      </c>
      <c r="I233" s="23" t="s">
        <v>28</v>
      </c>
      <c r="J233" t="s">
        <v>14</v>
      </c>
      <c r="K233" t="s">
        <v>15</v>
      </c>
      <c r="L233" t="s">
        <v>16</v>
      </c>
      <c r="M233">
        <v>3</v>
      </c>
      <c r="N233">
        <v>7</v>
      </c>
      <c r="O233">
        <v>0</v>
      </c>
      <c r="P233">
        <v>0</v>
      </c>
      <c r="Q233">
        <v>0</v>
      </c>
      <c r="R233">
        <v>0</v>
      </c>
      <c r="S233">
        <v>5</v>
      </c>
      <c r="T233">
        <v>0</v>
      </c>
      <c r="U233">
        <v>0</v>
      </c>
      <c r="V233">
        <v>0</v>
      </c>
    </row>
    <row r="234" spans="1:22" x14ac:dyDescent="0.3">
      <c r="A234">
        <f>VLOOKUP(novplus_data[[#This Row],[Locationid]], [1]LibPAS_data!$A$2:$D$264, 4, FALSE)</f>
        <v>1469</v>
      </c>
      <c r="B234" s="8" t="str">
        <f>TEXT(C234,"yyyy")&amp;"-"&amp;"Q"&amp;LOOKUP(MONTH(C234),{1,4,7,10},{1,2,3,4})</f>
        <v>2015-Q1</v>
      </c>
      <c r="C234" s="9">
        <v>42036</v>
      </c>
      <c r="D234" s="43">
        <f>YEAR(DATE(YEAR(novplus_data[[#This Row],[Date]]), MONTH(novplus_data[[#This Row],[Date]])+6,1))</f>
        <v>2015</v>
      </c>
      <c r="E234" s="37" t="str">
        <f>TEXT(novplus_data[[#This Row],[Date]], "YYYY")</f>
        <v>2015</v>
      </c>
      <c r="F234" s="43" t="str">
        <f>TEXT(novplus_data[[#This Row],[Date]], "MMM")</f>
        <v>Feb</v>
      </c>
      <c r="G234" s="37" t="str">
        <f>VLOOKUP(I234,[1]LibPAS_data!$A$2:$C$601,3,FALSE)</f>
        <v>Cochise</v>
      </c>
      <c r="H234" s="37" t="str">
        <f>VLOOKUP(I234,[1]LibPAS_data!$A$2:$C$601,2,FALSE)</f>
        <v>Cochise County Library District</v>
      </c>
      <c r="I234" s="12" t="s">
        <v>32</v>
      </c>
      <c r="J234" t="s">
        <v>14</v>
      </c>
      <c r="K234" t="s">
        <v>18</v>
      </c>
      <c r="L234" t="s">
        <v>16</v>
      </c>
      <c r="M234">
        <v>28</v>
      </c>
      <c r="N234">
        <v>103</v>
      </c>
      <c r="O234">
        <v>0</v>
      </c>
      <c r="P234">
        <v>0</v>
      </c>
      <c r="Q234">
        <v>0</v>
      </c>
      <c r="R234">
        <v>0</v>
      </c>
      <c r="S234">
        <v>93</v>
      </c>
      <c r="T234">
        <v>0</v>
      </c>
      <c r="U234">
        <v>0</v>
      </c>
      <c r="V234">
        <v>0</v>
      </c>
    </row>
    <row r="235" spans="1:22" x14ac:dyDescent="0.3">
      <c r="A235">
        <f>VLOOKUP(novplus_data[[#This Row],[Locationid]], [1]LibPAS_data!$A$2:$D$264, 4, FALSE)</f>
        <v>9676</v>
      </c>
      <c r="B235" s="8" t="str">
        <f>TEXT(C235,"yyyy")&amp;"-"&amp;"Q"&amp;LOOKUP(MONTH(C235),{1,4,7,10},{1,2,3,4})</f>
        <v>2015-Q1</v>
      </c>
      <c r="C235" s="9">
        <v>42036</v>
      </c>
      <c r="D235" s="43">
        <f>YEAR(DATE(YEAR(novplus_data[[#This Row],[Date]]), MONTH(novplus_data[[#This Row],[Date]])+6,1))</f>
        <v>2015</v>
      </c>
      <c r="E235" s="37" t="str">
        <f>TEXT(novplus_data[[#This Row],[Date]], "YYYY")</f>
        <v>2015</v>
      </c>
      <c r="F235" s="43" t="str">
        <f>TEXT(novplus_data[[#This Row],[Date]], "MMM")</f>
        <v>Feb</v>
      </c>
      <c r="G235" s="37" t="str">
        <f>VLOOKUP(I235,[1]LibPAS_data!$A$2:$C$601,3,FALSE)</f>
        <v>Pinal</v>
      </c>
      <c r="H235" s="37" t="str">
        <f>VLOOKUP(I235,[1]LibPAS_data!$A$2:$C$601,2,FALSE)</f>
        <v>Coolidge Public Library</v>
      </c>
      <c r="I235" s="3" t="s">
        <v>57</v>
      </c>
      <c r="J235" t="s">
        <v>14</v>
      </c>
      <c r="K235" t="s">
        <v>15</v>
      </c>
      <c r="L235" t="s">
        <v>16</v>
      </c>
      <c r="M235">
        <v>1</v>
      </c>
      <c r="N235">
        <v>1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</row>
    <row r="236" spans="1:22" x14ac:dyDescent="0.3">
      <c r="A236">
        <f>VLOOKUP(novplus_data[[#This Row],[Locationid]], [1]LibPAS_data!$A$2:$D$264, 4, FALSE)</f>
        <v>72247</v>
      </c>
      <c r="B236" s="8" t="str">
        <f>TEXT(C236,"yyyy")&amp;"-"&amp;"Q"&amp;LOOKUP(MONTH(C236),{1,4,7,10},{1,2,3,4})</f>
        <v>2015-Q1</v>
      </c>
      <c r="C236" s="9">
        <v>42036</v>
      </c>
      <c r="D236" s="43">
        <f>YEAR(DATE(YEAR(novplus_data[[#This Row],[Date]]), MONTH(novplus_data[[#This Row],[Date]])+6,1))</f>
        <v>2015</v>
      </c>
      <c r="E236" s="37" t="str">
        <f>TEXT(novplus_data[[#This Row],[Date]], "YYYY")</f>
        <v>2015</v>
      </c>
      <c r="F236" s="43" t="str">
        <f>TEXT(novplus_data[[#This Row],[Date]], "MMM")</f>
        <v>Feb</v>
      </c>
      <c r="G236" s="37" t="str">
        <f>VLOOKUP(I236,[1]LibPAS_data!$A$2:$C$601,3,FALSE)</f>
        <v>Coconino</v>
      </c>
      <c r="H236" s="37" t="str">
        <f>VLOOKUP(I236,[1]LibPAS_data!$A$2:$C$601,2,FALSE)</f>
        <v>Flagstaff City-Coconino County Public Library</v>
      </c>
      <c r="I236" s="11" t="s">
        <v>33</v>
      </c>
      <c r="J236" t="s">
        <v>14</v>
      </c>
      <c r="K236" t="s">
        <v>15</v>
      </c>
      <c r="L236" t="s">
        <v>16</v>
      </c>
      <c r="M236">
        <v>77</v>
      </c>
      <c r="N236">
        <v>290</v>
      </c>
      <c r="O236">
        <v>1</v>
      </c>
      <c r="P236">
        <v>1</v>
      </c>
      <c r="Q236">
        <v>0</v>
      </c>
      <c r="R236">
        <v>0</v>
      </c>
      <c r="S236">
        <v>257</v>
      </c>
      <c r="T236">
        <v>0</v>
      </c>
      <c r="U236">
        <v>0</v>
      </c>
      <c r="V236">
        <v>13</v>
      </c>
    </row>
    <row r="237" spans="1:22" x14ac:dyDescent="0.3">
      <c r="A237" t="e">
        <f>VLOOKUP(novplus_data[[#This Row],[Locationid]], [1]LibPAS_data!$A$2:$D$264, 4, FALSE)</f>
        <v>#N/A</v>
      </c>
      <c r="B237" s="8" t="str">
        <f>TEXT(C237,"yyyy")&amp;"-"&amp;"Q"&amp;LOOKUP(MONTH(C237),{1,4,7,10},{1,2,3,4})</f>
        <v>2015-Q1</v>
      </c>
      <c r="C237" s="9">
        <v>42036</v>
      </c>
      <c r="D237" s="43">
        <f>YEAR(DATE(YEAR(novplus_data[[#This Row],[Date]]), MONTH(novplus_data[[#This Row],[Date]])+6,1))</f>
        <v>2015</v>
      </c>
      <c r="E237" s="37" t="str">
        <f>TEXT(novplus_data[[#This Row],[Date]], "YYYY")</f>
        <v>2015</v>
      </c>
      <c r="F237" s="43" t="str">
        <f>TEXT(novplus_data[[#This Row],[Date]], "MMM")</f>
        <v>Feb</v>
      </c>
      <c r="G237" s="37" t="str">
        <f>VLOOKUP(I237,[1]LibPAS_data!$A$2:$C$601,3,FALSE)</f>
        <v>Greenlee</v>
      </c>
      <c r="H237" s="37" t="str">
        <f>VLOOKUP(I237,[1]LibPAS_data!$A$2:$C$601,2,FALSE)</f>
        <v>Greenlee County Library</v>
      </c>
      <c r="I237" s="4" t="s">
        <v>35</v>
      </c>
      <c r="J237" t="s">
        <v>14</v>
      </c>
      <c r="K237" t="s">
        <v>15</v>
      </c>
      <c r="L237" t="s">
        <v>16</v>
      </c>
      <c r="M237">
        <v>1</v>
      </c>
      <c r="N237">
        <v>3</v>
      </c>
      <c r="O237">
        <v>0</v>
      </c>
      <c r="P237">
        <v>0</v>
      </c>
      <c r="Q237">
        <v>0</v>
      </c>
      <c r="R237">
        <v>0</v>
      </c>
      <c r="S237">
        <v>1</v>
      </c>
      <c r="T237">
        <v>0</v>
      </c>
      <c r="U237">
        <v>0</v>
      </c>
      <c r="V237">
        <v>0</v>
      </c>
    </row>
    <row r="238" spans="1:22" x14ac:dyDescent="0.3">
      <c r="A238">
        <f>VLOOKUP(novplus_data[[#This Row],[Locationid]], [1]LibPAS_data!$A$2:$D$264, 4, FALSE)</f>
        <v>87143</v>
      </c>
      <c r="B238" s="8" t="str">
        <f>TEXT(C238,"yyyy")&amp;"-"&amp;"Q"&amp;LOOKUP(MONTH(C238),{1,4,7,10},{1,2,3,4})</f>
        <v>2015-Q1</v>
      </c>
      <c r="C238" s="9">
        <v>42036</v>
      </c>
      <c r="D238" s="43">
        <f>YEAR(DATE(YEAR(novplus_data[[#This Row],[Date]]), MONTH(novplus_data[[#This Row],[Date]])+6,1))</f>
        <v>2015</v>
      </c>
      <c r="E238" s="37" t="str">
        <f>TEXT(novplus_data[[#This Row],[Date]], "YYYY")</f>
        <v>2015</v>
      </c>
      <c r="F238" s="43" t="str">
        <f>TEXT(novplus_data[[#This Row],[Date]], "MMM")</f>
        <v>Feb</v>
      </c>
      <c r="G238" s="37" t="str">
        <f>VLOOKUP(I238,[1]LibPAS_data!$A$2:$C$601,3,FALSE)</f>
        <v>Mohave</v>
      </c>
      <c r="H238" s="37" t="str">
        <f>VLOOKUP(I238,[1]LibPAS_data!$A$2:$C$601,2,FALSE)</f>
        <v>Mohave County Library District</v>
      </c>
      <c r="I238" s="12" t="s">
        <v>36</v>
      </c>
      <c r="J238" t="s">
        <v>14</v>
      </c>
      <c r="K238" t="s">
        <v>15</v>
      </c>
      <c r="L238" t="s">
        <v>16</v>
      </c>
      <c r="M238">
        <v>85</v>
      </c>
      <c r="N238">
        <v>817</v>
      </c>
      <c r="O238">
        <v>0</v>
      </c>
      <c r="P238">
        <v>0</v>
      </c>
      <c r="Q238">
        <v>0</v>
      </c>
      <c r="R238">
        <v>0</v>
      </c>
      <c r="S238">
        <v>719</v>
      </c>
      <c r="T238">
        <v>0</v>
      </c>
      <c r="U238">
        <v>0</v>
      </c>
      <c r="V238">
        <v>0</v>
      </c>
    </row>
    <row r="239" spans="1:22" x14ac:dyDescent="0.3">
      <c r="A239" t="e">
        <f>VLOOKUP(novplus_data[[#This Row],[Locationid]], [1]LibPAS_data!$A$2:$D$264, 4, FALSE)</f>
        <v>#N/A</v>
      </c>
      <c r="B239" s="8" t="str">
        <f>TEXT(C239,"yyyy")&amp;"-"&amp;"Q"&amp;LOOKUP(MONTH(C239),{1,4,7,10},{1,2,3,4})</f>
        <v>2015-Q1</v>
      </c>
      <c r="C239" s="9">
        <v>42036</v>
      </c>
      <c r="D239" s="43">
        <f>YEAR(DATE(YEAR(novplus_data[[#This Row],[Date]]), MONTH(novplus_data[[#This Row],[Date]])+6,1))</f>
        <v>2015</v>
      </c>
      <c r="E239" s="37" t="str">
        <f>TEXT(novplus_data[[#This Row],[Date]], "YYYY")</f>
        <v>2015</v>
      </c>
      <c r="F239" s="43" t="str">
        <f>TEXT(novplus_data[[#This Row],[Date]], "MMM")</f>
        <v>Feb</v>
      </c>
      <c r="G239" s="37" t="str">
        <f>VLOOKUP(I239,[1]LibPAS_data!$A$2:$C$601,3,FALSE)</f>
        <v>Greenlee</v>
      </c>
      <c r="H239" s="37" t="str">
        <f>VLOOKUP(I239,[1]LibPAS_data!$A$2:$C$601,2,FALSE)</f>
        <v>Morenci Public Library</v>
      </c>
      <c r="I239" s="13" t="s">
        <v>51</v>
      </c>
      <c r="J239" t="s">
        <v>14</v>
      </c>
      <c r="K239" t="s">
        <v>15</v>
      </c>
      <c r="L239" t="s">
        <v>16</v>
      </c>
      <c r="M239">
        <v>2</v>
      </c>
      <c r="N239">
        <v>2</v>
      </c>
      <c r="O239">
        <v>0</v>
      </c>
      <c r="P239">
        <v>0</v>
      </c>
      <c r="Q239">
        <v>0</v>
      </c>
      <c r="R239">
        <v>0</v>
      </c>
      <c r="S239">
        <v>7</v>
      </c>
      <c r="T239">
        <v>0</v>
      </c>
      <c r="U239">
        <v>0</v>
      </c>
      <c r="V239">
        <v>0</v>
      </c>
    </row>
    <row r="240" spans="1:22" x14ac:dyDescent="0.3">
      <c r="A240">
        <f>VLOOKUP(novplus_data[[#This Row],[Locationid]], [1]LibPAS_data!$A$2:$D$264, 4, FALSE)</f>
        <v>2461</v>
      </c>
      <c r="B240" s="8" t="str">
        <f>TEXT(C240,"yyyy")&amp;"-"&amp;"Q"&amp;LOOKUP(MONTH(C240),{1,4,7,10},{1,2,3,4})</f>
        <v>2015-Q1</v>
      </c>
      <c r="C240" s="9">
        <v>42036</v>
      </c>
      <c r="D240" s="43">
        <f>YEAR(DATE(YEAR(novplus_data[[#This Row],[Date]]), MONTH(novplus_data[[#This Row],[Date]])+6,1))</f>
        <v>2015</v>
      </c>
      <c r="E240" s="37" t="str">
        <f>TEXT(novplus_data[[#This Row],[Date]], "YYYY")</f>
        <v>2015</v>
      </c>
      <c r="F240" s="43" t="str">
        <f>TEXT(novplus_data[[#This Row],[Date]], "MMM")</f>
        <v>Feb</v>
      </c>
      <c r="G240" s="37" t="str">
        <f>VLOOKUP(I240,[1]LibPAS_data!$A$2:$C$601,3,FALSE)</f>
        <v>Navajo</v>
      </c>
      <c r="H240" s="37" t="str">
        <f>VLOOKUP(I240,[1]LibPAS_data!$A$2:$C$601,2,FALSE)</f>
        <v>Navajo County Library District</v>
      </c>
      <c r="I240" s="12" t="s">
        <v>37</v>
      </c>
      <c r="J240" t="s">
        <v>14</v>
      </c>
      <c r="K240" t="s">
        <v>15</v>
      </c>
      <c r="L240" t="s">
        <v>16</v>
      </c>
      <c r="M240">
        <v>9</v>
      </c>
      <c r="N240">
        <v>19</v>
      </c>
      <c r="O240">
        <v>0</v>
      </c>
      <c r="P240">
        <v>0</v>
      </c>
      <c r="Q240">
        <v>0</v>
      </c>
      <c r="R240">
        <v>0</v>
      </c>
      <c r="S240">
        <v>15</v>
      </c>
      <c r="T240">
        <v>0</v>
      </c>
      <c r="U240">
        <v>0</v>
      </c>
      <c r="V240">
        <v>0</v>
      </c>
    </row>
    <row r="241" spans="1:22" x14ac:dyDescent="0.3">
      <c r="A241">
        <f>VLOOKUP(novplus_data[[#This Row],[Locationid]], [1]LibPAS_data!$A$2:$D$264, 4, FALSE)</f>
        <v>405419</v>
      </c>
      <c r="B241" s="8" t="str">
        <f>TEXT(C241,"yyyy")&amp;"-"&amp;"Q"&amp;LOOKUP(MONTH(C241),{1,4,7,10},{1,2,3,4})</f>
        <v>2015-Q1</v>
      </c>
      <c r="C241" s="9">
        <v>42036</v>
      </c>
      <c r="D241" s="43">
        <f>YEAR(DATE(YEAR(novplus_data[[#This Row],[Date]]), MONTH(novplus_data[[#This Row],[Date]])+6,1))</f>
        <v>2015</v>
      </c>
      <c r="E241" s="37" t="str">
        <f>TEXT(novplus_data[[#This Row],[Date]], "YYYY")</f>
        <v>2015</v>
      </c>
      <c r="F241" s="43" t="str">
        <f>TEXT(novplus_data[[#This Row],[Date]], "MMM")</f>
        <v>Feb</v>
      </c>
      <c r="G241" s="37" t="str">
        <f>VLOOKUP(I241,[1]LibPAS_data!$A$2:$C$601,3,FALSE)</f>
        <v>Pima</v>
      </c>
      <c r="H241" s="37" t="str">
        <f>VLOOKUP(I241,[1]LibPAS_data!$A$2:$C$601,2,FALSE)</f>
        <v>Pima County Public Library</v>
      </c>
      <c r="I241" s="11" t="s">
        <v>38</v>
      </c>
      <c r="J241" t="s">
        <v>14</v>
      </c>
      <c r="K241" t="s">
        <v>15</v>
      </c>
      <c r="L241" t="s">
        <v>16</v>
      </c>
      <c r="M241">
        <v>98</v>
      </c>
      <c r="N241">
        <v>328</v>
      </c>
      <c r="O241">
        <v>0</v>
      </c>
      <c r="P241">
        <v>0</v>
      </c>
      <c r="Q241">
        <v>0</v>
      </c>
      <c r="R241">
        <v>0</v>
      </c>
      <c r="S241">
        <v>322</v>
      </c>
      <c r="T241">
        <v>0</v>
      </c>
      <c r="U241">
        <v>0</v>
      </c>
      <c r="V241">
        <v>23</v>
      </c>
    </row>
    <row r="242" spans="1:22" x14ac:dyDescent="0.3">
      <c r="A242">
        <f>VLOOKUP(novplus_data[[#This Row],[Locationid]], [1]LibPAS_data!$A$2:$D$264, 4, FALSE)</f>
        <v>405419</v>
      </c>
      <c r="B242" s="8" t="str">
        <f>TEXT(C242,"yyyy")&amp;"-"&amp;"Q"&amp;LOOKUP(MONTH(C242),{1,4,7,10},{1,2,3,4})</f>
        <v>2015-Q1</v>
      </c>
      <c r="C242" s="9">
        <v>42036</v>
      </c>
      <c r="D242" s="43">
        <f>YEAR(DATE(YEAR(novplus_data[[#This Row],[Date]]), MONTH(novplus_data[[#This Row],[Date]])+6,1))</f>
        <v>2015</v>
      </c>
      <c r="E242" s="37" t="str">
        <f>TEXT(novplus_data[[#This Row],[Date]], "YYYY")</f>
        <v>2015</v>
      </c>
      <c r="F242" s="43" t="str">
        <f>TEXT(novplus_data[[#This Row],[Date]], "MMM")</f>
        <v>Feb</v>
      </c>
      <c r="G242" s="37" t="str">
        <f>VLOOKUP(I242,[1]LibPAS_data!$A$2:$C$601,3,FALSE)</f>
        <v>Pima</v>
      </c>
      <c r="H242" s="37" t="str">
        <f>VLOOKUP(I242,[1]LibPAS_data!$A$2:$C$601,2,FALSE)</f>
        <v>Pima County Public Library</v>
      </c>
      <c r="I242" s="12" t="s">
        <v>38</v>
      </c>
      <c r="J242" t="s">
        <v>14</v>
      </c>
      <c r="K242" t="s">
        <v>19</v>
      </c>
      <c r="L242" t="s">
        <v>25</v>
      </c>
      <c r="M242">
        <v>14</v>
      </c>
      <c r="N242">
        <v>151943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</row>
    <row r="243" spans="1:22" x14ac:dyDescent="0.3">
      <c r="A243">
        <f>VLOOKUP(novplus_data[[#This Row],[Locationid]], [1]LibPAS_data!$A$2:$D$264, 4, FALSE)</f>
        <v>405419</v>
      </c>
      <c r="B243" s="8" t="str">
        <f>TEXT(C243,"yyyy")&amp;"-"&amp;"Q"&amp;LOOKUP(MONTH(C243),{1,4,7,10},{1,2,3,4})</f>
        <v>2015-Q1</v>
      </c>
      <c r="C243" s="9">
        <v>42036</v>
      </c>
      <c r="D243" s="43">
        <f>YEAR(DATE(YEAR(novplus_data[[#This Row],[Date]]), MONTH(novplus_data[[#This Row],[Date]])+6,1))</f>
        <v>2015</v>
      </c>
      <c r="E243" s="37" t="str">
        <f>TEXT(novplus_data[[#This Row],[Date]], "YYYY")</f>
        <v>2015</v>
      </c>
      <c r="F243" s="43" t="str">
        <f>TEXT(novplus_data[[#This Row],[Date]], "MMM")</f>
        <v>Feb</v>
      </c>
      <c r="G243" s="37" t="str">
        <f>VLOOKUP(I243,[1]LibPAS_data!$A$2:$C$601,3,FALSE)</f>
        <v>Pima</v>
      </c>
      <c r="H243" s="37" t="str">
        <f>VLOOKUP(I243,[1]LibPAS_data!$A$2:$C$601,2,FALSE)</f>
        <v>Pima County Public Library</v>
      </c>
      <c r="I243" s="11" t="s">
        <v>38</v>
      </c>
      <c r="J243" t="s">
        <v>14</v>
      </c>
      <c r="K243" t="s">
        <v>20</v>
      </c>
      <c r="L243" t="s">
        <v>25</v>
      </c>
      <c r="M243">
        <v>13</v>
      </c>
      <c r="N243">
        <v>23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</row>
    <row r="244" spans="1:22" x14ac:dyDescent="0.3">
      <c r="A244">
        <f>VLOOKUP(novplus_data[[#This Row],[Locationid]], [1]LibPAS_data!$A$2:$D$264, 4, FALSE)</f>
        <v>405419</v>
      </c>
      <c r="B244" s="8" t="str">
        <f>TEXT(C244,"yyyy")&amp;"-"&amp;"Q"&amp;LOOKUP(MONTH(C244),{1,4,7,10},{1,2,3,4})</f>
        <v>2015-Q1</v>
      </c>
      <c r="C244" s="9">
        <v>42036</v>
      </c>
      <c r="D244" s="43">
        <f>YEAR(DATE(YEAR(novplus_data[[#This Row],[Date]]), MONTH(novplus_data[[#This Row],[Date]])+6,1))</f>
        <v>2015</v>
      </c>
      <c r="E244" s="37" t="str">
        <f>TEXT(novplus_data[[#This Row],[Date]], "YYYY")</f>
        <v>2015</v>
      </c>
      <c r="F244" s="43" t="str">
        <f>TEXT(novplus_data[[#This Row],[Date]], "MMM")</f>
        <v>Feb</v>
      </c>
      <c r="G244" s="37" t="str">
        <f>VLOOKUP(I244,[1]LibPAS_data!$A$2:$C$601,3,FALSE)</f>
        <v>Pima</v>
      </c>
      <c r="H244" s="37" t="str">
        <f>VLOOKUP(I244,[1]LibPAS_data!$A$2:$C$601,2,FALSE)</f>
        <v>Pima County Public Library</v>
      </c>
      <c r="I244" s="12" t="s">
        <v>38</v>
      </c>
      <c r="J244" t="s">
        <v>14</v>
      </c>
      <c r="K244" t="s">
        <v>68</v>
      </c>
      <c r="L244" t="s">
        <v>25</v>
      </c>
      <c r="M244">
        <v>17</v>
      </c>
      <c r="N244">
        <v>167196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</row>
    <row r="245" spans="1:22" x14ac:dyDescent="0.3">
      <c r="A245">
        <f>VLOOKUP(novplus_data[[#This Row],[Locationid]], [1]LibPAS_data!$A$2:$D$264, 4, FALSE)</f>
        <v>8901</v>
      </c>
      <c r="B245" s="8" t="str">
        <f>TEXT(C245,"yyyy")&amp;"-"&amp;"Q"&amp;LOOKUP(MONTH(C245),{1,4,7,10},{1,2,3,4})</f>
        <v>2015-Q1</v>
      </c>
      <c r="C245" s="9">
        <v>42036</v>
      </c>
      <c r="D245" s="43">
        <f>YEAR(DATE(YEAR(novplus_data[[#This Row],[Date]]), MONTH(novplus_data[[#This Row],[Date]])+6,1))</f>
        <v>2015</v>
      </c>
      <c r="E245" s="37" t="str">
        <f>TEXT(novplus_data[[#This Row],[Date]], "YYYY")</f>
        <v>2015</v>
      </c>
      <c r="F245" s="43" t="str">
        <f>TEXT(novplus_data[[#This Row],[Date]], "MMM")</f>
        <v>Feb</v>
      </c>
      <c r="G245" s="37" t="str">
        <f>VLOOKUP(I245,[1]LibPAS_data!$A$2:$C$601,3,FALSE)</f>
        <v>Pinal</v>
      </c>
      <c r="H245" s="37" t="str">
        <f>VLOOKUP(I245,[1]LibPAS_data!$A$2:$C$601,2,FALSE)</f>
        <v>Pinal County Library District</v>
      </c>
      <c r="I245" s="12" t="s">
        <v>54</v>
      </c>
      <c r="J245" t="s">
        <v>14</v>
      </c>
      <c r="K245" t="s">
        <v>15</v>
      </c>
      <c r="L245" t="s">
        <v>16</v>
      </c>
      <c r="M245">
        <v>50</v>
      </c>
      <c r="N245">
        <v>188</v>
      </c>
      <c r="O245">
        <v>0</v>
      </c>
      <c r="P245">
        <v>0</v>
      </c>
      <c r="Q245">
        <v>0</v>
      </c>
      <c r="R245">
        <v>0</v>
      </c>
      <c r="S245">
        <v>159</v>
      </c>
      <c r="T245">
        <v>0</v>
      </c>
      <c r="U245">
        <v>0</v>
      </c>
      <c r="V245">
        <v>5</v>
      </c>
    </row>
    <row r="246" spans="1:22" x14ac:dyDescent="0.3">
      <c r="A246">
        <f>VLOOKUP(novplus_data[[#This Row],[Locationid]], [1]LibPAS_data!$A$2:$D$264, 4, FALSE)</f>
        <v>29416</v>
      </c>
      <c r="B246" s="8" t="str">
        <f>TEXT(C246,"yyyy")&amp;"-"&amp;"Q"&amp;LOOKUP(MONTH(C246),{1,4,7,10},{1,2,3,4})</f>
        <v>2015-Q1</v>
      </c>
      <c r="C246" s="9">
        <v>42036</v>
      </c>
      <c r="D246" s="43">
        <f>YEAR(DATE(YEAR(novplus_data[[#This Row],[Date]]), MONTH(novplus_data[[#This Row],[Date]])+6,1))</f>
        <v>2015</v>
      </c>
      <c r="E246" s="37" t="str">
        <f>TEXT(novplus_data[[#This Row],[Date]], "YYYY")</f>
        <v>2015</v>
      </c>
      <c r="F246" s="43" t="str">
        <f>TEXT(novplus_data[[#This Row],[Date]], "MMM")</f>
        <v>Feb</v>
      </c>
      <c r="G246" s="37" t="str">
        <f>VLOOKUP(I246,[1]LibPAS_data!$A$2:$C$601,3,FALSE)</f>
        <v>Yavapai</v>
      </c>
      <c r="H246" s="37" t="str">
        <f>VLOOKUP(I246,[1]LibPAS_data!$A$2:$C$601,2,FALSE)</f>
        <v>Prescott Public Library</v>
      </c>
      <c r="I246" s="11" t="s">
        <v>39</v>
      </c>
      <c r="J246" t="s">
        <v>14</v>
      </c>
      <c r="K246" t="s">
        <v>15</v>
      </c>
      <c r="L246" t="s">
        <v>16</v>
      </c>
      <c r="M246">
        <v>60</v>
      </c>
      <c r="N246">
        <v>155</v>
      </c>
      <c r="O246">
        <v>0</v>
      </c>
      <c r="P246">
        <v>0</v>
      </c>
      <c r="Q246">
        <v>0</v>
      </c>
      <c r="R246">
        <v>0</v>
      </c>
      <c r="S246">
        <v>191</v>
      </c>
      <c r="T246">
        <v>0</v>
      </c>
      <c r="U246">
        <v>0</v>
      </c>
      <c r="V246">
        <v>12</v>
      </c>
    </row>
    <row r="247" spans="1:22" x14ac:dyDescent="0.3">
      <c r="A247">
        <f>VLOOKUP(novplus_data[[#This Row],[Locationid]], [1]LibPAS_data!$A$2:$D$264, 4, FALSE)</f>
        <v>9301</v>
      </c>
      <c r="B247" s="8" t="str">
        <f>TEXT(C247,"yyyy")&amp;"-"&amp;"Q"&amp;LOOKUP(MONTH(C247),{1,4,7,10},{1,2,3,4})</f>
        <v>2015-Q1</v>
      </c>
      <c r="C247" s="9">
        <v>42036</v>
      </c>
      <c r="D247" s="43">
        <f>YEAR(DATE(YEAR(novplus_data[[#This Row],[Date]]), MONTH(novplus_data[[#This Row],[Date]])+6,1))</f>
        <v>2015</v>
      </c>
      <c r="E247" s="37" t="str">
        <f>TEXT(novplus_data[[#This Row],[Date]], "YYYY")</f>
        <v>2015</v>
      </c>
      <c r="F247" s="43" t="str">
        <f>TEXT(novplus_data[[#This Row],[Date]], "MMM")</f>
        <v>Feb</v>
      </c>
      <c r="G247" s="37" t="str">
        <f>VLOOKUP(I247,[1]LibPAS_data!$A$2:$C$601,3,FALSE)</f>
        <v>Yavapai</v>
      </c>
      <c r="H247" s="37" t="str">
        <f>VLOOKUP(I247,[1]LibPAS_data!$A$2:$C$601,2,FALSE)</f>
        <v>Yavapai County Library District</v>
      </c>
      <c r="I247" s="12" t="s">
        <v>43</v>
      </c>
      <c r="J247" t="s">
        <v>14</v>
      </c>
      <c r="K247" t="s">
        <v>21</v>
      </c>
      <c r="L247" t="s">
        <v>25</v>
      </c>
      <c r="M247">
        <v>39</v>
      </c>
      <c r="N247">
        <v>101208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</row>
    <row r="248" spans="1:22" x14ac:dyDescent="0.3">
      <c r="A248" t="e">
        <f>VLOOKUP(novplus_data[[#This Row],[Locationid]], [1]LibPAS_data!$A$2:$D$264, 4, FALSE)</f>
        <v>#N/A</v>
      </c>
      <c r="B248" s="8" t="str">
        <f>TEXT(C248,"yyyy")&amp;"-"&amp;"Q"&amp;LOOKUP(MONTH(C248),{1,4,7,10},{1,2,3,4})</f>
        <v>2015-Q1</v>
      </c>
      <c r="C248" s="15">
        <v>42036</v>
      </c>
      <c r="D248" s="43">
        <f>YEAR(DATE(YEAR(novplus_data[[#This Row],[Date]]), MONTH(novplus_data[[#This Row],[Date]])+6,1))</f>
        <v>2015</v>
      </c>
      <c r="E248" s="37" t="str">
        <f>TEXT(novplus_data[[#This Row],[Date]], "YYYY")</f>
        <v>2015</v>
      </c>
      <c r="F248" s="43" t="str">
        <f>TEXT(novplus_data[[#This Row],[Date]], "MMM")</f>
        <v>Feb</v>
      </c>
      <c r="G248" s="37" t="str">
        <f>VLOOKUP(I248,[1]LibPAS_data!$A$2:$C$601,3,FALSE)</f>
        <v>Yuma</v>
      </c>
      <c r="H248" s="37" t="str">
        <f>VLOOKUP(I248,[1]LibPAS_data!$A$2:$C$601,2,FALSE)</f>
        <v>Yuma County Library District</v>
      </c>
      <c r="I248" s="11" t="s">
        <v>44</v>
      </c>
      <c r="J248" t="s">
        <v>14</v>
      </c>
      <c r="K248" s="2" t="s">
        <v>22</v>
      </c>
      <c r="L248" s="2" t="s">
        <v>16</v>
      </c>
      <c r="M248" s="2">
        <v>41</v>
      </c>
      <c r="N248" s="2">
        <v>404</v>
      </c>
      <c r="O248" s="2">
        <v>1</v>
      </c>
      <c r="P248" s="2">
        <v>1</v>
      </c>
      <c r="Q248" s="2">
        <v>0</v>
      </c>
      <c r="R248" s="2">
        <v>0</v>
      </c>
      <c r="S248" s="2">
        <v>255</v>
      </c>
      <c r="T248" s="2">
        <v>0</v>
      </c>
      <c r="U248" s="2">
        <v>0</v>
      </c>
      <c r="V248" s="2">
        <v>0</v>
      </c>
    </row>
    <row r="249" spans="1:22" x14ac:dyDescent="0.3">
      <c r="A249">
        <f>VLOOKUP(novplus_data[[#This Row],[Locationid]], [1]LibPAS_data!$A$2:$D$264, 4, FALSE)</f>
        <v>22669</v>
      </c>
      <c r="B249" s="8" t="str">
        <f>TEXT(C249,"yyyy")&amp;"-"&amp;"Q"&amp;LOOKUP(MONTH(C249),{1,4,7,10},{1,2,3,4})</f>
        <v>2015-Q1</v>
      </c>
      <c r="C249" s="9">
        <v>42036</v>
      </c>
      <c r="D249" s="43">
        <f>YEAR(DATE(YEAR(novplus_data[[#This Row],[Date]]), MONTH(novplus_data[[#This Row],[Date]])+6,1))</f>
        <v>2015</v>
      </c>
      <c r="E249" s="37" t="str">
        <f>TEXT(novplus_data[[#This Row],[Date]], "YYYY")</f>
        <v>2015</v>
      </c>
      <c r="F249" s="43" t="str">
        <f>TEXT(novplus_data[[#This Row],[Date]], "MMM")</f>
        <v>Feb</v>
      </c>
      <c r="G249" s="37" t="str">
        <f>VLOOKUP(I249,[1]LibPAS_data!$A$2:$C$601,3,FALSE)</f>
        <v>Maricopa</v>
      </c>
      <c r="H249" s="37" t="str">
        <f>VLOOKUP(I249,[1]LibPAS_data!$A$2:$C$601,2,FALSE)</f>
        <v>Avondale Public Library</v>
      </c>
      <c r="I249" s="12" t="s">
        <v>28</v>
      </c>
      <c r="J249" t="s">
        <v>14</v>
      </c>
      <c r="K249" t="s">
        <v>15</v>
      </c>
      <c r="L249" t="s">
        <v>16</v>
      </c>
      <c r="M249">
        <v>3</v>
      </c>
      <c r="N249">
        <v>7</v>
      </c>
      <c r="O249">
        <v>0</v>
      </c>
      <c r="P249">
        <v>0</v>
      </c>
      <c r="Q249">
        <v>0</v>
      </c>
      <c r="R249">
        <v>0</v>
      </c>
      <c r="S249">
        <v>5</v>
      </c>
      <c r="T249">
        <v>0</v>
      </c>
      <c r="U249">
        <v>0</v>
      </c>
      <c r="V249">
        <v>0</v>
      </c>
    </row>
    <row r="250" spans="1:22" x14ac:dyDescent="0.3">
      <c r="A250">
        <f>VLOOKUP(novplus_data[[#This Row],[Locationid]], [1]LibPAS_data!$A$2:$D$264, 4, FALSE)</f>
        <v>309229</v>
      </c>
      <c r="B250" s="8" t="str">
        <f>TEXT(C250,"yyyy")&amp;"-"&amp;"Q"&amp;LOOKUP(MONTH(C250),{1,4,7,10},{1,2,3,4})</f>
        <v>2015-Q1</v>
      </c>
      <c r="C250" s="9">
        <v>42036</v>
      </c>
      <c r="D250" s="43">
        <f>YEAR(DATE(YEAR(novplus_data[[#This Row],[Date]]), MONTH(novplus_data[[#This Row],[Date]])+6,1))</f>
        <v>2015</v>
      </c>
      <c r="E250" s="37" t="str">
        <f>TEXT(novplus_data[[#This Row],[Date]], "YYYY")</f>
        <v>2015</v>
      </c>
      <c r="F250" s="43" t="str">
        <f>TEXT(novplus_data[[#This Row],[Date]], "MMM")</f>
        <v>Feb</v>
      </c>
      <c r="G250" s="37" t="str">
        <f>VLOOKUP(I250,[1]LibPAS_data!$A$2:$C$601,3,FALSE)</f>
        <v>Maricopa</v>
      </c>
      <c r="H250" s="37" t="str">
        <f>VLOOKUP(I250,[1]LibPAS_data!$A$2:$C$601,2,FALSE)</f>
        <v xml:space="preserve">Chandler Public Library </v>
      </c>
      <c r="I250" s="11" t="s">
        <v>46</v>
      </c>
      <c r="J250" t="s">
        <v>14</v>
      </c>
      <c r="K250" t="s">
        <v>15</v>
      </c>
      <c r="L250" t="s">
        <v>16</v>
      </c>
      <c r="M250">
        <v>124</v>
      </c>
      <c r="N250">
        <v>276</v>
      </c>
      <c r="O250">
        <v>0</v>
      </c>
      <c r="P250">
        <v>0</v>
      </c>
      <c r="Q250">
        <v>0</v>
      </c>
      <c r="R250">
        <v>0</v>
      </c>
      <c r="S250">
        <v>282</v>
      </c>
      <c r="T250">
        <v>0</v>
      </c>
      <c r="U250">
        <v>0</v>
      </c>
      <c r="V250">
        <v>0</v>
      </c>
    </row>
    <row r="251" spans="1:22" x14ac:dyDescent="0.3">
      <c r="A251">
        <f>VLOOKUP(novplus_data[[#This Row],[Locationid]], [1]LibPAS_data!$A$2:$D$264, 4, FALSE)</f>
        <v>7004</v>
      </c>
      <c r="B251" s="8" t="str">
        <f>TEXT(C251,"yyyy")&amp;"-"&amp;"Q"&amp;LOOKUP(MONTH(C251),{1,4,7,10},{1,2,3,4})</f>
        <v>2015-Q1</v>
      </c>
      <c r="C251" s="9">
        <v>42036</v>
      </c>
      <c r="D251" s="43">
        <f>YEAR(DATE(YEAR(novplus_data[[#This Row],[Date]]), MONTH(novplus_data[[#This Row],[Date]])+6,1))</f>
        <v>2015</v>
      </c>
      <c r="E251" s="37" t="str">
        <f>TEXT(novplus_data[[#This Row],[Date]], "YYYY")</f>
        <v>2015</v>
      </c>
      <c r="F251" s="43" t="str">
        <f>TEXT(novplus_data[[#This Row],[Date]], "MMM")</f>
        <v>Feb</v>
      </c>
      <c r="G251" s="37" t="str">
        <f>VLOOKUP(I251,[1]LibPAS_data!$A$2:$C$601,3,FALSE)</f>
        <v>Maricopa</v>
      </c>
      <c r="H251" s="37" t="str">
        <f>VLOOKUP(I251,[1]LibPAS_data!$A$2:$C$601,2,FALSE)</f>
        <v>Desert Foothills Branch Library</v>
      </c>
      <c r="I251" s="13" t="s">
        <v>47</v>
      </c>
      <c r="J251" t="s">
        <v>14</v>
      </c>
      <c r="K251" t="s">
        <v>15</v>
      </c>
      <c r="L251" t="s">
        <v>16</v>
      </c>
      <c r="M251">
        <v>1</v>
      </c>
      <c r="N251">
        <v>1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0</v>
      </c>
      <c r="U251">
        <v>0</v>
      </c>
      <c r="V251">
        <v>0</v>
      </c>
    </row>
    <row r="252" spans="1:22" x14ac:dyDescent="0.3">
      <c r="A252">
        <f>VLOOKUP(novplus_data[[#This Row],[Locationid]], [1]LibPAS_data!$A$2:$D$264, 4, FALSE)</f>
        <v>102303</v>
      </c>
      <c r="B252" s="8" t="str">
        <f>TEXT(C252,"yyyy")&amp;"-"&amp;"Q"&amp;LOOKUP(MONTH(C252),{1,4,7,10},{1,2,3,4})</f>
        <v>2015-Q1</v>
      </c>
      <c r="C252" s="9">
        <v>42036</v>
      </c>
      <c r="D252" s="43">
        <f>YEAR(DATE(YEAR(novplus_data[[#This Row],[Date]]), MONTH(novplus_data[[#This Row],[Date]])+6,1))</f>
        <v>2015</v>
      </c>
      <c r="E252" s="37" t="str">
        <f>TEXT(novplus_data[[#This Row],[Date]], "YYYY")</f>
        <v>2015</v>
      </c>
      <c r="F252" s="43" t="str">
        <f>TEXT(novplus_data[[#This Row],[Date]], "MMM")</f>
        <v>Feb</v>
      </c>
      <c r="G252" s="37" t="str">
        <f>VLOOKUP(I252,[1]LibPAS_data!$A$2:$C$601,3,FALSE)</f>
        <v>Maricopa</v>
      </c>
      <c r="H252" s="37" t="str">
        <f>VLOOKUP(I252,[1]LibPAS_data!$A$2:$C$601,2,FALSE)</f>
        <v xml:space="preserve">Glendale Public Library </v>
      </c>
      <c r="I252" s="12" t="s">
        <v>48</v>
      </c>
      <c r="J252" t="s">
        <v>14</v>
      </c>
      <c r="K252" t="s">
        <v>15</v>
      </c>
      <c r="L252" t="s">
        <v>16</v>
      </c>
      <c r="M252">
        <v>39</v>
      </c>
      <c r="N252">
        <v>331</v>
      </c>
      <c r="O252">
        <v>0</v>
      </c>
      <c r="P252">
        <v>0</v>
      </c>
      <c r="Q252">
        <v>0</v>
      </c>
      <c r="R252">
        <v>0</v>
      </c>
      <c r="S252">
        <v>274</v>
      </c>
      <c r="T252">
        <v>0</v>
      </c>
      <c r="U252">
        <v>0</v>
      </c>
      <c r="V252">
        <v>0</v>
      </c>
    </row>
    <row r="253" spans="1:22" x14ac:dyDescent="0.3">
      <c r="A253">
        <f>VLOOKUP(novplus_data[[#This Row],[Locationid]], [1]LibPAS_data!$A$2:$D$264, 4, FALSE)</f>
        <v>145358</v>
      </c>
      <c r="B253" s="8" t="str">
        <f>TEXT(C253,"yyyy")&amp;"-"&amp;"Q"&amp;LOOKUP(MONTH(C253),{1,4,7,10},{1,2,3,4})</f>
        <v>2015-Q1</v>
      </c>
      <c r="C253" s="9">
        <v>42036</v>
      </c>
      <c r="D253" s="43">
        <f>YEAR(DATE(YEAR(novplus_data[[#This Row],[Date]]), MONTH(novplus_data[[#This Row],[Date]])+6,1))</f>
        <v>2015</v>
      </c>
      <c r="E253" s="37" t="str">
        <f>TEXT(novplus_data[[#This Row],[Date]], "YYYY")</f>
        <v>2015</v>
      </c>
      <c r="F253" s="43" t="str">
        <f>TEXT(novplus_data[[#This Row],[Date]], "MMM")</f>
        <v>Feb</v>
      </c>
      <c r="G253" s="37" t="str">
        <f>VLOOKUP(I253,[1]LibPAS_data!$A$2:$C$601,3,FALSE)</f>
        <v>Maricopa</v>
      </c>
      <c r="H253" s="37" t="str">
        <f>VLOOKUP(I253,[1]LibPAS_data!$A$2:$C$601,2,FALSE)</f>
        <v>Maricopa County Library District</v>
      </c>
      <c r="I253" s="11" t="s">
        <v>49</v>
      </c>
      <c r="J253" t="s">
        <v>14</v>
      </c>
      <c r="K253" t="s">
        <v>15</v>
      </c>
      <c r="L253" t="s">
        <v>16</v>
      </c>
      <c r="M253">
        <v>140</v>
      </c>
      <c r="N253">
        <v>407</v>
      </c>
      <c r="O253">
        <v>0</v>
      </c>
      <c r="P253">
        <v>0</v>
      </c>
      <c r="Q253">
        <v>0</v>
      </c>
      <c r="R253">
        <v>0</v>
      </c>
      <c r="S253">
        <v>279</v>
      </c>
      <c r="T253">
        <v>0</v>
      </c>
      <c r="U253">
        <v>0</v>
      </c>
      <c r="V253">
        <v>0</v>
      </c>
    </row>
    <row r="254" spans="1:22" x14ac:dyDescent="0.3">
      <c r="A254">
        <f>VLOOKUP(novplus_data[[#This Row],[Locationid]], [1]LibPAS_data!$A$2:$D$264, 4, FALSE)</f>
        <v>145358</v>
      </c>
      <c r="B254" s="8" t="str">
        <f>TEXT(C254,"yyyy")&amp;"-"&amp;"Q"&amp;LOOKUP(MONTH(C254),{1,4,7,10},{1,2,3,4})</f>
        <v>2015-Q1</v>
      </c>
      <c r="C254" s="9">
        <v>42036</v>
      </c>
      <c r="D254" s="43">
        <f>YEAR(DATE(YEAR(novplus_data[[#This Row],[Date]]), MONTH(novplus_data[[#This Row],[Date]])+6,1))</f>
        <v>2015</v>
      </c>
      <c r="E254" s="37" t="str">
        <f>TEXT(novplus_data[[#This Row],[Date]], "YYYY")</f>
        <v>2015</v>
      </c>
      <c r="F254" s="43" t="str">
        <f>TEXT(novplus_data[[#This Row],[Date]], "MMM")</f>
        <v>Feb</v>
      </c>
      <c r="G254" s="37" t="str">
        <f>VLOOKUP(I254,[1]LibPAS_data!$A$2:$C$601,3,FALSE)</f>
        <v>Maricopa</v>
      </c>
      <c r="H254" s="37" t="str">
        <f>VLOOKUP(I254,[1]LibPAS_data!$A$2:$C$601,2,FALSE)</f>
        <v>Maricopa County Library District</v>
      </c>
      <c r="I254" s="11" t="s">
        <v>49</v>
      </c>
      <c r="J254" t="s">
        <v>14</v>
      </c>
      <c r="K254" t="s">
        <v>77</v>
      </c>
      <c r="L254" t="s">
        <v>25</v>
      </c>
      <c r="M254">
        <v>27</v>
      </c>
      <c r="N254">
        <v>12936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</row>
    <row r="255" spans="1:22" x14ac:dyDescent="0.3">
      <c r="A255">
        <f>VLOOKUP(novplus_data[[#This Row],[Locationid]], [1]LibPAS_data!$A$2:$D$264, 4, FALSE)</f>
        <v>147983</v>
      </c>
      <c r="B255" s="8" t="str">
        <f>TEXT(C255,"yyyy")&amp;"-"&amp;"Q"&amp;LOOKUP(MONTH(C255),{1,4,7,10},{1,2,3,4})</f>
        <v>2015-Q1</v>
      </c>
      <c r="C255" s="9">
        <v>42036</v>
      </c>
      <c r="D255" s="43">
        <f>YEAR(DATE(YEAR(novplus_data[[#This Row],[Date]]), MONTH(novplus_data[[#This Row],[Date]])+6,1))</f>
        <v>2015</v>
      </c>
      <c r="E255" s="37" t="str">
        <f>TEXT(novplus_data[[#This Row],[Date]], "YYYY")</f>
        <v>2015</v>
      </c>
      <c r="F255" s="43" t="str">
        <f>TEXT(novplus_data[[#This Row],[Date]], "MMM")</f>
        <v>Feb</v>
      </c>
      <c r="G255" s="37" t="str">
        <f>VLOOKUP(I255,[1]LibPAS_data!$A$2:$C$601,3,FALSE)</f>
        <v>Maricopa</v>
      </c>
      <c r="H255" s="37" t="str">
        <f>VLOOKUP(I255,[1]LibPAS_data!$A$2:$C$601,2,FALSE)</f>
        <v>Mesa Public Library</v>
      </c>
      <c r="I255" s="12" t="s">
        <v>50</v>
      </c>
      <c r="J255" t="s">
        <v>14</v>
      </c>
      <c r="K255" t="s">
        <v>15</v>
      </c>
      <c r="L255" t="s">
        <v>16</v>
      </c>
      <c r="M255">
        <v>56</v>
      </c>
      <c r="N255">
        <v>138</v>
      </c>
      <c r="O255">
        <v>0</v>
      </c>
      <c r="P255">
        <v>0</v>
      </c>
      <c r="Q255">
        <v>0</v>
      </c>
      <c r="R255">
        <v>0</v>
      </c>
      <c r="S255">
        <v>102</v>
      </c>
      <c r="T255">
        <v>0</v>
      </c>
      <c r="U255">
        <v>0</v>
      </c>
      <c r="V255">
        <v>13</v>
      </c>
    </row>
    <row r="256" spans="1:22" x14ac:dyDescent="0.3">
      <c r="A256">
        <f>VLOOKUP(novplus_data[[#This Row],[Locationid]], [1]LibPAS_data!$A$2:$D$264, 4, FALSE)</f>
        <v>109952</v>
      </c>
      <c r="B256" s="8" t="str">
        <f>TEXT(C256,"yyyy")&amp;"-"&amp;"Q"&amp;LOOKUP(MONTH(C256),{1,4,7,10},{1,2,3,4})</f>
        <v>2015-Q1</v>
      </c>
      <c r="C256" s="9">
        <v>42036</v>
      </c>
      <c r="D256" s="43">
        <f>YEAR(DATE(YEAR(novplus_data[[#This Row],[Date]]), MONTH(novplus_data[[#This Row],[Date]])+6,1))</f>
        <v>2015</v>
      </c>
      <c r="E256" s="37" t="str">
        <f>TEXT(novplus_data[[#This Row],[Date]], "YYYY")</f>
        <v>2015</v>
      </c>
      <c r="F256" s="43" t="str">
        <f>TEXT(novplus_data[[#This Row],[Date]], "MMM")</f>
        <v>Feb</v>
      </c>
      <c r="G256" s="37" t="str">
        <f>VLOOKUP(I256,[1]LibPAS_data!$A$2:$C$601,3,FALSE)</f>
        <v>Maricopa</v>
      </c>
      <c r="H256" s="37" t="str">
        <f>VLOOKUP(I256,[1]LibPAS_data!$A$2:$C$601,2,FALSE)</f>
        <v>Peoria Public Library</v>
      </c>
      <c r="I256" s="11" t="s">
        <v>52</v>
      </c>
      <c r="J256" t="s">
        <v>14</v>
      </c>
      <c r="K256" t="s">
        <v>22</v>
      </c>
      <c r="L256" t="s">
        <v>16</v>
      </c>
      <c r="M256">
        <v>1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0</v>
      </c>
    </row>
    <row r="257" spans="1:23" x14ac:dyDescent="0.3">
      <c r="A257">
        <f>VLOOKUP(novplus_data[[#This Row],[Locationid]], [1]LibPAS_data!$A$2:$D$264, 4, FALSE)</f>
        <v>943450</v>
      </c>
      <c r="B257" s="8" t="str">
        <f>TEXT(C257,"yyyy")&amp;"-"&amp;"Q"&amp;LOOKUP(MONTH(C257),{1,4,7,10},{1,2,3,4})</f>
        <v>2015-Q1</v>
      </c>
      <c r="C257" s="9">
        <v>42036</v>
      </c>
      <c r="D257" s="43">
        <f>YEAR(DATE(YEAR(novplus_data[[#This Row],[Date]]), MONTH(novplus_data[[#This Row],[Date]])+6,1))</f>
        <v>2015</v>
      </c>
      <c r="E257" s="37" t="str">
        <f>TEXT(novplus_data[[#This Row],[Date]], "YYYY")</f>
        <v>2015</v>
      </c>
      <c r="F257" s="43" t="str">
        <f>TEXT(novplus_data[[#This Row],[Date]], "MMM")</f>
        <v>Feb</v>
      </c>
      <c r="G257" s="37" t="str">
        <f>VLOOKUP(I257,[1]LibPAS_data!$A$2:$C$601,3,FALSE)</f>
        <v>Maricopa</v>
      </c>
      <c r="H257" s="37" t="str">
        <f>VLOOKUP(I257,[1]LibPAS_data!$A$2:$C$601,2,FALSE)</f>
        <v>Phoenix Public Library</v>
      </c>
      <c r="I257" s="13" t="s">
        <v>53</v>
      </c>
      <c r="J257" t="s">
        <v>14</v>
      </c>
      <c r="K257" t="s">
        <v>78</v>
      </c>
      <c r="L257" t="s">
        <v>25</v>
      </c>
      <c r="M257">
        <v>97</v>
      </c>
      <c r="N257">
        <v>97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</row>
    <row r="258" spans="1:23" x14ac:dyDescent="0.3">
      <c r="A258">
        <f>VLOOKUP(novplus_data[[#This Row],[Locationid]], [1]LibPAS_data!$A$2:$D$264, 4, FALSE)</f>
        <v>943450</v>
      </c>
      <c r="B258" s="8" t="str">
        <f>TEXT(C258,"yyyy")&amp;"-"&amp;"Q"&amp;LOOKUP(MONTH(C258),{1,4,7,10},{1,2,3,4})</f>
        <v>2015-Q1</v>
      </c>
      <c r="C258" s="9">
        <v>42036</v>
      </c>
      <c r="D258" s="43">
        <f>YEAR(DATE(YEAR(novplus_data[[#This Row],[Date]]), MONTH(novplus_data[[#This Row],[Date]])+6,1))</f>
        <v>2015</v>
      </c>
      <c r="E258" s="37" t="str">
        <f>TEXT(novplus_data[[#This Row],[Date]], "YYYY")</f>
        <v>2015</v>
      </c>
      <c r="F258" s="43" t="str">
        <f>TEXT(novplus_data[[#This Row],[Date]], "MMM")</f>
        <v>Feb</v>
      </c>
      <c r="G258" s="37" t="str">
        <f>VLOOKUP(I258,[1]LibPAS_data!$A$2:$C$601,3,FALSE)</f>
        <v>Maricopa</v>
      </c>
      <c r="H258" s="37" t="str">
        <f>VLOOKUP(I258,[1]LibPAS_data!$A$2:$C$601,2,FALSE)</f>
        <v>Phoenix Public Library</v>
      </c>
      <c r="I258" s="13" t="s">
        <v>53</v>
      </c>
      <c r="J258" t="s">
        <v>14</v>
      </c>
      <c r="K258" t="s">
        <v>15</v>
      </c>
      <c r="L258" t="s">
        <v>16</v>
      </c>
      <c r="M258">
        <v>146</v>
      </c>
      <c r="N258">
        <v>346</v>
      </c>
      <c r="O258">
        <v>0</v>
      </c>
      <c r="P258">
        <v>0</v>
      </c>
      <c r="Q258">
        <v>0</v>
      </c>
      <c r="R258">
        <v>0</v>
      </c>
      <c r="S258">
        <v>401</v>
      </c>
      <c r="T258">
        <v>0</v>
      </c>
      <c r="U258">
        <v>0</v>
      </c>
      <c r="V258">
        <v>62</v>
      </c>
    </row>
    <row r="259" spans="1:23" x14ac:dyDescent="0.3">
      <c r="A259">
        <f>VLOOKUP(novplus_data[[#This Row],[Locationid]], [1]LibPAS_data!$A$2:$D$264, 4, FALSE)</f>
        <v>943450</v>
      </c>
      <c r="B259" s="8" t="str">
        <f>TEXT(C259,"yyyy")&amp;"-"&amp;"Q"&amp;LOOKUP(MONTH(C259),{1,4,7,10},{1,2,3,4})</f>
        <v>2015-Q1</v>
      </c>
      <c r="C259" s="9">
        <v>42036</v>
      </c>
      <c r="D259" s="43">
        <f>YEAR(DATE(YEAR(novplus_data[[#This Row],[Date]]), MONTH(novplus_data[[#This Row],[Date]])+6,1))</f>
        <v>2015</v>
      </c>
      <c r="E259" s="37" t="str">
        <f>TEXT(novplus_data[[#This Row],[Date]], "YYYY")</f>
        <v>2015</v>
      </c>
      <c r="F259" s="43" t="str">
        <f>TEXT(novplus_data[[#This Row],[Date]], "MMM")</f>
        <v>Feb</v>
      </c>
      <c r="G259" s="37" t="str">
        <f>VLOOKUP(I259,[1]LibPAS_data!$A$2:$C$601,3,FALSE)</f>
        <v>Maricopa</v>
      </c>
      <c r="H259" s="37" t="str">
        <f>VLOOKUP(I259,[1]LibPAS_data!$A$2:$C$601,2,FALSE)</f>
        <v>Phoenix Public Library</v>
      </c>
      <c r="I259" s="13" t="s">
        <v>53</v>
      </c>
      <c r="J259" t="s">
        <v>14</v>
      </c>
      <c r="K259" t="s">
        <v>19</v>
      </c>
      <c r="L259" t="s">
        <v>25</v>
      </c>
      <c r="M259">
        <v>25</v>
      </c>
      <c r="N259">
        <v>59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</row>
    <row r="260" spans="1:23" x14ac:dyDescent="0.3">
      <c r="A260">
        <f>VLOOKUP(novplus_data[[#This Row],[Locationid]], [1]LibPAS_data!$A$2:$D$264, 4, FALSE)</f>
        <v>943450</v>
      </c>
      <c r="B260" s="8" t="str">
        <f>TEXT(C260,"yyyy")&amp;"-"&amp;"Q"&amp;LOOKUP(MONTH(C260),{1,4,7,10},{1,2,3,4})</f>
        <v>2015-Q1</v>
      </c>
      <c r="C260" s="9">
        <v>42036</v>
      </c>
      <c r="D260" s="43">
        <f>YEAR(DATE(YEAR(novplus_data[[#This Row],[Date]]), MONTH(novplus_data[[#This Row],[Date]])+6,1))</f>
        <v>2015</v>
      </c>
      <c r="E260" s="37" t="str">
        <f>TEXT(novplus_data[[#This Row],[Date]], "YYYY")</f>
        <v>2015</v>
      </c>
      <c r="F260" s="43" t="str">
        <f>TEXT(novplus_data[[#This Row],[Date]], "MMM")</f>
        <v>Feb</v>
      </c>
      <c r="G260" s="37" t="str">
        <f>VLOOKUP(I260,[1]LibPAS_data!$A$2:$C$601,3,FALSE)</f>
        <v>Maricopa</v>
      </c>
      <c r="H260" s="37" t="str">
        <f>VLOOKUP(I260,[1]LibPAS_data!$A$2:$C$601,2,FALSE)</f>
        <v>Phoenix Public Library</v>
      </c>
      <c r="I260" s="13" t="s">
        <v>53</v>
      </c>
      <c r="J260" t="s">
        <v>14</v>
      </c>
      <c r="K260" t="s">
        <v>80</v>
      </c>
      <c r="L260" t="s">
        <v>25</v>
      </c>
      <c r="M260">
        <v>49</v>
      </c>
      <c r="N260">
        <v>153986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</row>
    <row r="261" spans="1:23" x14ac:dyDescent="0.3">
      <c r="A261">
        <f>VLOOKUP(novplus_data[[#This Row],[Locationid]], [1]LibPAS_data!$A$2:$D$264, 4, FALSE)</f>
        <v>174482</v>
      </c>
      <c r="B261" s="8" t="str">
        <f>TEXT(C261,"yyyy")&amp;"-"&amp;"Q"&amp;LOOKUP(MONTH(C261),{1,4,7,10},{1,2,3,4})</f>
        <v>2015-Q1</v>
      </c>
      <c r="C261" s="9">
        <v>42036</v>
      </c>
      <c r="D261" s="43">
        <f>YEAR(DATE(YEAR(novplus_data[[#This Row],[Date]]), MONTH(novplus_data[[#This Row],[Date]])+6,1))</f>
        <v>2015</v>
      </c>
      <c r="E261" s="37" t="str">
        <f>TEXT(novplus_data[[#This Row],[Date]], "YYYY")</f>
        <v>2015</v>
      </c>
      <c r="F261" s="43" t="str">
        <f>TEXT(novplus_data[[#This Row],[Date]], "MMM")</f>
        <v>Feb</v>
      </c>
      <c r="G261" s="37" t="str">
        <f>VLOOKUP(I261,[1]LibPAS_data!$A$2:$C$601,3,FALSE)</f>
        <v>Maricopa</v>
      </c>
      <c r="H261" s="37" t="str">
        <f>VLOOKUP(I261,[1]LibPAS_data!$A$2:$C$601,2,FALSE)</f>
        <v>Scottsdale Public Library</v>
      </c>
      <c r="I261" s="11" t="s">
        <v>55</v>
      </c>
      <c r="J261" t="s">
        <v>14</v>
      </c>
      <c r="K261" t="s">
        <v>15</v>
      </c>
      <c r="L261" t="s">
        <v>16</v>
      </c>
      <c r="M261">
        <v>43</v>
      </c>
      <c r="N261">
        <v>73</v>
      </c>
      <c r="O261">
        <v>0</v>
      </c>
      <c r="P261">
        <v>0</v>
      </c>
      <c r="Q261">
        <v>0</v>
      </c>
      <c r="R261">
        <v>0</v>
      </c>
      <c r="S261">
        <v>51</v>
      </c>
      <c r="T261">
        <v>0</v>
      </c>
      <c r="U261">
        <v>0</v>
      </c>
      <c r="V261">
        <v>3</v>
      </c>
    </row>
    <row r="262" spans="1:23" x14ac:dyDescent="0.3">
      <c r="A262">
        <f>VLOOKUP(novplus_data[[#This Row],[Locationid]], [1]LibPAS_data!$A$2:$D$264, 4, FALSE)</f>
        <v>174482</v>
      </c>
      <c r="B262" s="8" t="str">
        <f>TEXT(C262,"yyyy")&amp;"-"&amp;"Q"&amp;LOOKUP(MONTH(C262),{1,4,7,10},{1,2,3,4})</f>
        <v>2015-Q1</v>
      </c>
      <c r="C262" s="9">
        <v>42036</v>
      </c>
      <c r="D262" s="43">
        <f>YEAR(DATE(YEAR(novplus_data[[#This Row],[Date]]), MONTH(novplus_data[[#This Row],[Date]])+6,1))</f>
        <v>2015</v>
      </c>
      <c r="E262" s="37" t="str">
        <f>TEXT(novplus_data[[#This Row],[Date]], "YYYY")</f>
        <v>2015</v>
      </c>
      <c r="F262" s="43" t="str">
        <f>TEXT(novplus_data[[#This Row],[Date]], "MMM")</f>
        <v>Feb</v>
      </c>
      <c r="G262" s="37" t="str">
        <f>VLOOKUP(I262,[1]LibPAS_data!$A$2:$C$601,3,FALSE)</f>
        <v>Maricopa</v>
      </c>
      <c r="H262" s="37" t="str">
        <f>VLOOKUP(I262,[1]LibPAS_data!$A$2:$C$601,2,FALSE)</f>
        <v>Scottsdale Public Library</v>
      </c>
      <c r="I262" s="11" t="s">
        <v>55</v>
      </c>
      <c r="J262" t="s">
        <v>14</v>
      </c>
      <c r="K262" t="s">
        <v>23</v>
      </c>
      <c r="L262" t="s">
        <v>25</v>
      </c>
      <c r="M262">
        <v>36</v>
      </c>
      <c r="N262">
        <v>38493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</row>
    <row r="263" spans="1:23" x14ac:dyDescent="0.3">
      <c r="A263" s="2">
        <f>VLOOKUP(novplus_data[[#This Row],[Locationid]], [1]LibPAS_data!$A$2:$D$264, 4, FALSE)</f>
        <v>140708</v>
      </c>
      <c r="B263" s="14" t="str">
        <f>TEXT(C263,"yyyy")&amp;"-"&amp;"Q"&amp;LOOKUP(MONTH(C263),{1,4,7,10},{1,2,3,4})</f>
        <v>2015-Q1</v>
      </c>
      <c r="C263" s="15">
        <v>42036</v>
      </c>
      <c r="D263" s="43">
        <f>YEAR(DATE(YEAR(novplus_data[[#This Row],[Date]]), MONTH(novplus_data[[#This Row],[Date]])+6,1))</f>
        <v>2015</v>
      </c>
      <c r="E263" s="37" t="str">
        <f>TEXT(novplus_data[[#This Row],[Date]], "YYYY")</f>
        <v>2015</v>
      </c>
      <c r="F263" s="43" t="str">
        <f>TEXT(novplus_data[[#This Row],[Date]], "MMM")</f>
        <v>Feb</v>
      </c>
      <c r="G263" s="37" t="str">
        <f>VLOOKUP(I263,[1]LibPAS_data!$A$2:$C$601,3,FALSE)</f>
        <v>Maricopa</v>
      </c>
      <c r="H263" s="37" t="str">
        <f>VLOOKUP(I263,[1]LibPAS_data!$A$2:$C$601,2,FALSE)</f>
        <v>Tempe Public Library</v>
      </c>
      <c r="I263" s="20" t="s">
        <v>56</v>
      </c>
      <c r="J263" t="s">
        <v>14</v>
      </c>
      <c r="K263" s="2" t="s">
        <v>15</v>
      </c>
      <c r="L263" s="2" t="s">
        <v>16</v>
      </c>
      <c r="M263" s="2">
        <v>17</v>
      </c>
      <c r="N263" s="2">
        <v>61</v>
      </c>
      <c r="O263" s="2">
        <v>0</v>
      </c>
      <c r="P263" s="2">
        <v>0</v>
      </c>
      <c r="Q263" s="2">
        <v>0</v>
      </c>
      <c r="R263" s="2">
        <v>0</v>
      </c>
      <c r="S263" s="2">
        <v>97</v>
      </c>
      <c r="T263" s="2">
        <v>0</v>
      </c>
      <c r="U263" s="2">
        <v>0</v>
      </c>
      <c r="V263" s="2">
        <v>388</v>
      </c>
    </row>
    <row r="264" spans="1:23" x14ac:dyDescent="0.3">
      <c r="A264">
        <f>VLOOKUP(novplus_data[[#This Row],[Locationid]], [1]LibPAS_data!$A$2:$D$264, 4, FALSE)</f>
        <v>22669</v>
      </c>
      <c r="B264" s="8" t="str">
        <f>TEXT(C264,"yyyy")&amp;"-"&amp;"Q"&amp;LOOKUP(MONTH(C264),{1,4,7,10},{1,2,3,4})</f>
        <v>2015-Q1</v>
      </c>
      <c r="C264" s="9">
        <v>42064</v>
      </c>
      <c r="D264" s="43">
        <f>YEAR(DATE(YEAR(novplus_data[[#This Row],[Date]]), MONTH(novplus_data[[#This Row],[Date]])+6,1))</f>
        <v>2015</v>
      </c>
      <c r="E264" s="37" t="str">
        <f>TEXT(novplus_data[[#This Row],[Date]], "YYYY")</f>
        <v>2015</v>
      </c>
      <c r="F264" s="43" t="str">
        <f>TEXT(novplus_data[[#This Row],[Date]], "MMM")</f>
        <v>Mar</v>
      </c>
      <c r="G264" s="37" t="str">
        <f>VLOOKUP(I264,[1]LibPAS_data!$A$2:$C$601,3,FALSE)</f>
        <v>Maricopa</v>
      </c>
      <c r="H264" s="37" t="str">
        <f>VLOOKUP(I264,[1]LibPAS_data!$A$2:$C$601,2,FALSE)</f>
        <v>Avondale Public Library</v>
      </c>
      <c r="I264" s="12" t="s">
        <v>28</v>
      </c>
      <c r="J264" s="27" t="s">
        <v>14</v>
      </c>
      <c r="K264" s="27" t="s">
        <v>15</v>
      </c>
      <c r="L264" s="27" t="s">
        <v>16</v>
      </c>
      <c r="M264" s="27">
        <v>1</v>
      </c>
      <c r="N264" s="27">
        <v>2</v>
      </c>
      <c r="O264" s="27">
        <v>0</v>
      </c>
      <c r="P264" s="27">
        <v>0</v>
      </c>
      <c r="Q264" s="27">
        <v>0</v>
      </c>
      <c r="R264" s="27">
        <v>0</v>
      </c>
      <c r="S264" s="27">
        <v>3</v>
      </c>
      <c r="T264" s="27">
        <v>0</v>
      </c>
      <c r="U264" s="27">
        <v>0</v>
      </c>
      <c r="V264" s="27">
        <v>0</v>
      </c>
      <c r="W264" s="27"/>
    </row>
    <row r="265" spans="1:23" x14ac:dyDescent="0.3">
      <c r="A265">
        <f>VLOOKUP(novplus_data[[#This Row],[Locationid]], [1]LibPAS_data!$A$2:$D$264, 4, FALSE)</f>
        <v>309229</v>
      </c>
      <c r="B265" s="8" t="str">
        <f>TEXT(C265,"yyyy")&amp;"-"&amp;"Q"&amp;LOOKUP(MONTH(C265),{1,4,7,10},{1,2,3,4})</f>
        <v>2015-Q1</v>
      </c>
      <c r="C265" s="9">
        <v>42064</v>
      </c>
      <c r="D265" s="43">
        <f>YEAR(DATE(YEAR(novplus_data[[#This Row],[Date]]), MONTH(novplus_data[[#This Row],[Date]])+6,1))</f>
        <v>2015</v>
      </c>
      <c r="E265" s="37" t="str">
        <f>TEXT(novplus_data[[#This Row],[Date]], "YYYY")</f>
        <v>2015</v>
      </c>
      <c r="F265" s="43" t="str">
        <f>TEXT(novplus_data[[#This Row],[Date]], "MMM")</f>
        <v>Mar</v>
      </c>
      <c r="G265" s="37" t="str">
        <f>VLOOKUP(I265,[1]LibPAS_data!$A$2:$C$601,3,FALSE)</f>
        <v>Maricopa</v>
      </c>
      <c r="H265" s="37" t="str">
        <f>VLOOKUP(I265,[1]LibPAS_data!$A$2:$C$601,2,FALSE)</f>
        <v xml:space="preserve">Chandler Public Library </v>
      </c>
      <c r="I265" s="11" t="s">
        <v>46</v>
      </c>
      <c r="J265" s="27" t="s">
        <v>14</v>
      </c>
      <c r="K265" s="27" t="s">
        <v>15</v>
      </c>
      <c r="L265" s="27" t="s">
        <v>16</v>
      </c>
      <c r="M265" s="27">
        <v>128</v>
      </c>
      <c r="N265" s="27">
        <v>265</v>
      </c>
      <c r="O265" s="27">
        <v>2</v>
      </c>
      <c r="P265" s="27">
        <v>2</v>
      </c>
      <c r="Q265" s="27">
        <v>0</v>
      </c>
      <c r="R265" s="27">
        <v>0</v>
      </c>
      <c r="S265" s="27">
        <v>250</v>
      </c>
      <c r="T265" s="27">
        <v>0</v>
      </c>
      <c r="U265" s="27">
        <v>0</v>
      </c>
      <c r="V265" s="27">
        <v>0</v>
      </c>
      <c r="W265" s="27"/>
    </row>
    <row r="266" spans="1:23" x14ac:dyDescent="0.3">
      <c r="A266">
        <f>VLOOKUP(novplus_data[[#This Row],[Locationid]], [1]LibPAS_data!$A$2:$D$264, 4, FALSE)</f>
        <v>7004</v>
      </c>
      <c r="B266" s="8" t="str">
        <f>TEXT(C266,"yyyy")&amp;"-"&amp;"Q"&amp;LOOKUP(MONTH(C266),{1,4,7,10},{1,2,3,4})</f>
        <v>2015-Q1</v>
      </c>
      <c r="C266" s="9">
        <v>42064</v>
      </c>
      <c r="D266" s="43">
        <f>YEAR(DATE(YEAR(novplus_data[[#This Row],[Date]]), MONTH(novplus_data[[#This Row],[Date]])+6,1))</f>
        <v>2015</v>
      </c>
      <c r="E266" s="37" t="str">
        <f>TEXT(novplus_data[[#This Row],[Date]], "YYYY")</f>
        <v>2015</v>
      </c>
      <c r="F266" s="43" t="str">
        <f>TEXT(novplus_data[[#This Row],[Date]], "MMM")</f>
        <v>Mar</v>
      </c>
      <c r="G266" s="37" t="str">
        <f>VLOOKUP(I266,[1]LibPAS_data!$A$2:$C$601,3,FALSE)</f>
        <v>Maricopa</v>
      </c>
      <c r="H266" s="37" t="str">
        <f>VLOOKUP(I266,[1]LibPAS_data!$A$2:$C$601,2,FALSE)</f>
        <v>Desert Foothills Branch Library</v>
      </c>
      <c r="I266" s="13" t="s">
        <v>47</v>
      </c>
      <c r="J266" s="27" t="s">
        <v>14</v>
      </c>
      <c r="K266" s="27" t="s">
        <v>15</v>
      </c>
      <c r="L266" s="27" t="s">
        <v>16</v>
      </c>
      <c r="M266" s="27">
        <v>1</v>
      </c>
      <c r="N266" s="27">
        <v>1</v>
      </c>
      <c r="O266" s="27">
        <v>0</v>
      </c>
      <c r="P266" s="27">
        <v>0</v>
      </c>
      <c r="Q266" s="27">
        <v>0</v>
      </c>
      <c r="R266" s="27">
        <v>0</v>
      </c>
      <c r="S266" s="27">
        <v>0</v>
      </c>
      <c r="T266" s="27">
        <v>0</v>
      </c>
      <c r="U266" s="27">
        <v>0</v>
      </c>
      <c r="V266" s="27">
        <v>0</v>
      </c>
      <c r="W266" s="27"/>
    </row>
    <row r="267" spans="1:23" x14ac:dyDescent="0.3">
      <c r="A267">
        <f>VLOOKUP(novplus_data[[#This Row],[Locationid]], [1]LibPAS_data!$A$2:$D$264, 4, FALSE)</f>
        <v>102303</v>
      </c>
      <c r="B267" s="8" t="str">
        <f>TEXT(C267,"yyyy")&amp;"-"&amp;"Q"&amp;LOOKUP(MONTH(C267),{1,4,7,10},{1,2,3,4})</f>
        <v>2015-Q1</v>
      </c>
      <c r="C267" s="9">
        <v>42064</v>
      </c>
      <c r="D267" s="43">
        <f>YEAR(DATE(YEAR(novplus_data[[#This Row],[Date]]), MONTH(novplus_data[[#This Row],[Date]])+6,1))</f>
        <v>2015</v>
      </c>
      <c r="E267" s="37" t="str">
        <f>TEXT(novplus_data[[#This Row],[Date]], "YYYY")</f>
        <v>2015</v>
      </c>
      <c r="F267" s="43" t="str">
        <f>TEXT(novplus_data[[#This Row],[Date]], "MMM")</f>
        <v>Mar</v>
      </c>
      <c r="G267" s="37" t="str">
        <f>VLOOKUP(I267,[1]LibPAS_data!$A$2:$C$601,3,FALSE)</f>
        <v>Maricopa</v>
      </c>
      <c r="H267" s="37" t="str">
        <f>VLOOKUP(I267,[1]LibPAS_data!$A$2:$C$601,2,FALSE)</f>
        <v xml:space="preserve">Glendale Public Library </v>
      </c>
      <c r="I267" s="11" t="s">
        <v>48</v>
      </c>
      <c r="J267" s="27" t="s">
        <v>14</v>
      </c>
      <c r="K267" s="27" t="s">
        <v>15</v>
      </c>
      <c r="L267" s="27" t="s">
        <v>16</v>
      </c>
      <c r="M267" s="27">
        <v>65</v>
      </c>
      <c r="N267" s="27">
        <v>644</v>
      </c>
      <c r="O267" s="27">
        <v>0</v>
      </c>
      <c r="P267" s="27">
        <v>0</v>
      </c>
      <c r="Q267" s="27">
        <v>0</v>
      </c>
      <c r="R267" s="27">
        <v>0</v>
      </c>
      <c r="S267" s="27">
        <v>837</v>
      </c>
      <c r="T267" s="27">
        <v>0</v>
      </c>
      <c r="U267" s="27">
        <v>0</v>
      </c>
      <c r="V267" s="27">
        <v>0</v>
      </c>
      <c r="W267" s="27"/>
    </row>
    <row r="268" spans="1:23" x14ac:dyDescent="0.3">
      <c r="A268">
        <f>VLOOKUP(novplus_data[[#This Row],[Locationid]], [1]LibPAS_data!$A$2:$D$264, 4, FALSE)</f>
        <v>147983</v>
      </c>
      <c r="B268" s="8" t="str">
        <f>TEXT(C268,"yyyy")&amp;"-"&amp;"Q"&amp;LOOKUP(MONTH(C268),{1,4,7,10},{1,2,3,4})</f>
        <v>2015-Q1</v>
      </c>
      <c r="C268" s="9">
        <v>42064</v>
      </c>
      <c r="D268" s="43">
        <f>YEAR(DATE(YEAR(novplus_data[[#This Row],[Date]]), MONTH(novplus_data[[#This Row],[Date]])+6,1))</f>
        <v>2015</v>
      </c>
      <c r="E268" s="37" t="str">
        <f>TEXT(novplus_data[[#This Row],[Date]], "YYYY")</f>
        <v>2015</v>
      </c>
      <c r="F268" s="43" t="str">
        <f>TEXT(novplus_data[[#This Row],[Date]], "MMM")</f>
        <v>Mar</v>
      </c>
      <c r="G268" s="37" t="str">
        <f>VLOOKUP(I268,[1]LibPAS_data!$A$2:$C$601,3,FALSE)</f>
        <v>Maricopa</v>
      </c>
      <c r="H268" s="37" t="str">
        <f>VLOOKUP(I268,[1]LibPAS_data!$A$2:$C$601,2,FALSE)</f>
        <v>Mesa Public Library</v>
      </c>
      <c r="I268" s="12" t="s">
        <v>50</v>
      </c>
      <c r="J268" s="27" t="s">
        <v>14</v>
      </c>
      <c r="K268" s="27" t="s">
        <v>15</v>
      </c>
      <c r="L268" s="27" t="s">
        <v>16</v>
      </c>
      <c r="M268" s="27">
        <v>77</v>
      </c>
      <c r="N268" s="27">
        <v>251</v>
      </c>
      <c r="O268" s="27">
        <v>0</v>
      </c>
      <c r="P268" s="27">
        <v>0</v>
      </c>
      <c r="Q268" s="27">
        <v>0</v>
      </c>
      <c r="R268" s="27">
        <v>0</v>
      </c>
      <c r="S268" s="27">
        <v>254</v>
      </c>
      <c r="T268" s="27">
        <v>0</v>
      </c>
      <c r="U268" s="27">
        <v>0</v>
      </c>
      <c r="V268" s="27">
        <v>8</v>
      </c>
      <c r="W268" s="27"/>
    </row>
    <row r="269" spans="1:23" x14ac:dyDescent="0.3">
      <c r="A269">
        <f>VLOOKUP(novplus_data[[#This Row],[Locationid]], [1]LibPAS_data!$A$2:$D$264, 4, FALSE)</f>
        <v>109952</v>
      </c>
      <c r="B269" s="8" t="str">
        <f>TEXT(C269,"yyyy")&amp;"-"&amp;"Q"&amp;LOOKUP(MONTH(C269),{1,4,7,10},{1,2,3,4})</f>
        <v>2015-Q1</v>
      </c>
      <c r="C269" s="9">
        <v>42064</v>
      </c>
      <c r="D269" s="43">
        <f>YEAR(DATE(YEAR(novplus_data[[#This Row],[Date]]), MONTH(novplus_data[[#This Row],[Date]])+6,1))</f>
        <v>2015</v>
      </c>
      <c r="E269" s="37" t="str">
        <f>TEXT(novplus_data[[#This Row],[Date]], "YYYY")</f>
        <v>2015</v>
      </c>
      <c r="F269" s="43" t="str">
        <f>TEXT(novplus_data[[#This Row],[Date]], "MMM")</f>
        <v>Mar</v>
      </c>
      <c r="G269" s="37" t="str">
        <f>VLOOKUP(I269,[1]LibPAS_data!$A$2:$C$601,3,FALSE)</f>
        <v>Maricopa</v>
      </c>
      <c r="H269" s="37" t="str">
        <f>VLOOKUP(I269,[1]LibPAS_data!$A$2:$C$601,2,FALSE)</f>
        <v>Peoria Public Library</v>
      </c>
      <c r="I269" s="11" t="s">
        <v>52</v>
      </c>
      <c r="J269" s="27" t="s">
        <v>14</v>
      </c>
      <c r="K269" s="27" t="s">
        <v>22</v>
      </c>
      <c r="L269" s="27" t="s">
        <v>16</v>
      </c>
      <c r="M269" s="27">
        <v>2</v>
      </c>
      <c r="N269" s="27">
        <v>2</v>
      </c>
      <c r="O269" s="27">
        <v>0</v>
      </c>
      <c r="P269" s="27">
        <v>0</v>
      </c>
      <c r="Q269" s="27">
        <v>0</v>
      </c>
      <c r="R269" s="27">
        <v>0</v>
      </c>
      <c r="S269" s="27">
        <v>10</v>
      </c>
      <c r="T269" s="27">
        <v>0</v>
      </c>
      <c r="U269" s="27">
        <v>0</v>
      </c>
      <c r="V269" s="27">
        <v>0</v>
      </c>
      <c r="W269" s="27"/>
    </row>
    <row r="270" spans="1:23" x14ac:dyDescent="0.3">
      <c r="A270">
        <f>VLOOKUP(novplus_data[[#This Row],[Locationid]], [1]LibPAS_data!$A$2:$D$264, 4, FALSE)</f>
        <v>943450</v>
      </c>
      <c r="B270" s="8" t="str">
        <f>TEXT(C270,"yyyy")&amp;"-"&amp;"Q"&amp;LOOKUP(MONTH(C270),{1,4,7,10},{1,2,3,4})</f>
        <v>2015-Q1</v>
      </c>
      <c r="C270" s="9">
        <v>42064</v>
      </c>
      <c r="D270" s="43">
        <f>YEAR(DATE(YEAR(novplus_data[[#This Row],[Date]]), MONTH(novplus_data[[#This Row],[Date]])+6,1))</f>
        <v>2015</v>
      </c>
      <c r="E270" s="37" t="str">
        <f>TEXT(novplus_data[[#This Row],[Date]], "YYYY")</f>
        <v>2015</v>
      </c>
      <c r="F270" s="43" t="str">
        <f>TEXT(novplus_data[[#This Row],[Date]], "MMM")</f>
        <v>Mar</v>
      </c>
      <c r="G270" s="37" t="str">
        <f>VLOOKUP(I270,[1]LibPAS_data!$A$2:$C$601,3,FALSE)</f>
        <v>Maricopa</v>
      </c>
      <c r="H270" s="37" t="str">
        <f>VLOOKUP(I270,[1]LibPAS_data!$A$2:$C$601,2,FALSE)</f>
        <v>Phoenix Public Library</v>
      </c>
      <c r="I270" s="13" t="s">
        <v>53</v>
      </c>
      <c r="J270" s="27" t="s">
        <v>14</v>
      </c>
      <c r="K270" s="27" t="s">
        <v>78</v>
      </c>
      <c r="L270" s="31" t="s">
        <v>25</v>
      </c>
      <c r="M270" s="27">
        <v>15</v>
      </c>
      <c r="N270" s="27">
        <v>15</v>
      </c>
      <c r="O270" s="27">
        <v>0</v>
      </c>
      <c r="P270" s="27">
        <v>0</v>
      </c>
      <c r="Q270" s="27">
        <v>0</v>
      </c>
      <c r="R270" s="27">
        <v>0</v>
      </c>
      <c r="S270" s="27">
        <v>0</v>
      </c>
      <c r="T270" s="27">
        <v>0</v>
      </c>
      <c r="U270" s="27">
        <v>0</v>
      </c>
      <c r="V270" s="27">
        <v>0</v>
      </c>
      <c r="W270" s="27"/>
    </row>
    <row r="271" spans="1:23" x14ac:dyDescent="0.3">
      <c r="A271">
        <f>VLOOKUP(novplus_data[[#This Row],[Locationid]], [1]LibPAS_data!$A$2:$D$264, 4, FALSE)</f>
        <v>943450</v>
      </c>
      <c r="B271" s="8" t="str">
        <f>TEXT(C271,"yyyy")&amp;"-"&amp;"Q"&amp;LOOKUP(MONTH(C271),{1,4,7,10},{1,2,3,4})</f>
        <v>2015-Q1</v>
      </c>
      <c r="C271" s="9">
        <v>42064</v>
      </c>
      <c r="D271" s="43">
        <f>YEAR(DATE(YEAR(novplus_data[[#This Row],[Date]]), MONTH(novplus_data[[#This Row],[Date]])+6,1))</f>
        <v>2015</v>
      </c>
      <c r="E271" s="37" t="str">
        <f>TEXT(novplus_data[[#This Row],[Date]], "YYYY")</f>
        <v>2015</v>
      </c>
      <c r="F271" s="43" t="str">
        <f>TEXT(novplus_data[[#This Row],[Date]], "MMM")</f>
        <v>Mar</v>
      </c>
      <c r="G271" s="37" t="str">
        <f>VLOOKUP(I271,[1]LibPAS_data!$A$2:$C$601,3,FALSE)</f>
        <v>Maricopa</v>
      </c>
      <c r="H271" s="37" t="str">
        <f>VLOOKUP(I271,[1]LibPAS_data!$A$2:$C$601,2,FALSE)</f>
        <v>Phoenix Public Library</v>
      </c>
      <c r="I271" s="13" t="s">
        <v>53</v>
      </c>
      <c r="J271" s="27" t="s">
        <v>14</v>
      </c>
      <c r="K271" s="27" t="s">
        <v>15</v>
      </c>
      <c r="L271" s="27" t="s">
        <v>16</v>
      </c>
      <c r="M271" s="27">
        <v>133</v>
      </c>
      <c r="N271" s="27">
        <v>323</v>
      </c>
      <c r="O271" s="27">
        <v>1</v>
      </c>
      <c r="P271" s="27">
        <v>1</v>
      </c>
      <c r="Q271" s="27">
        <v>0</v>
      </c>
      <c r="R271" s="27">
        <v>0</v>
      </c>
      <c r="S271" s="27">
        <v>364</v>
      </c>
      <c r="T271" s="27">
        <v>0</v>
      </c>
      <c r="U271" s="27">
        <v>0</v>
      </c>
      <c r="V271" s="27">
        <v>40</v>
      </c>
      <c r="W271" s="27"/>
    </row>
    <row r="272" spans="1:23" x14ac:dyDescent="0.3">
      <c r="A272">
        <f>VLOOKUP(novplus_data[[#This Row],[Locationid]], [1]LibPAS_data!$A$2:$D$264, 4, FALSE)</f>
        <v>943450</v>
      </c>
      <c r="B272" s="8" t="str">
        <f>TEXT(C272,"yyyy")&amp;"-"&amp;"Q"&amp;LOOKUP(MONTH(C272),{1,4,7,10},{1,2,3,4})</f>
        <v>2015-Q1</v>
      </c>
      <c r="C272" s="9">
        <v>42064</v>
      </c>
      <c r="D272" s="43">
        <f>YEAR(DATE(YEAR(novplus_data[[#This Row],[Date]]), MONTH(novplus_data[[#This Row],[Date]])+6,1))</f>
        <v>2015</v>
      </c>
      <c r="E272" s="37" t="str">
        <f>TEXT(novplus_data[[#This Row],[Date]], "YYYY")</f>
        <v>2015</v>
      </c>
      <c r="F272" s="43" t="str">
        <f>TEXT(novplus_data[[#This Row],[Date]], "MMM")</f>
        <v>Mar</v>
      </c>
      <c r="G272" s="37" t="str">
        <f>VLOOKUP(I272,[1]LibPAS_data!$A$2:$C$601,3,FALSE)</f>
        <v>Maricopa</v>
      </c>
      <c r="H272" s="37" t="str">
        <f>VLOOKUP(I272,[1]LibPAS_data!$A$2:$C$601,2,FALSE)</f>
        <v>Phoenix Public Library</v>
      </c>
      <c r="I272" s="13" t="s">
        <v>53</v>
      </c>
      <c r="J272" s="27" t="s">
        <v>14</v>
      </c>
      <c r="K272" s="27" t="s">
        <v>19</v>
      </c>
      <c r="L272" s="31" t="s">
        <v>25</v>
      </c>
      <c r="M272" s="27">
        <v>16</v>
      </c>
      <c r="N272" s="27">
        <v>38</v>
      </c>
      <c r="O272" s="27"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/>
    </row>
    <row r="273" spans="1:24" x14ac:dyDescent="0.3">
      <c r="A273">
        <f>VLOOKUP(novplus_data[[#This Row],[Locationid]], [1]LibPAS_data!$A$2:$D$264, 4, FALSE)</f>
        <v>943450</v>
      </c>
      <c r="B273" s="8" t="str">
        <f>TEXT(C273,"yyyy")&amp;"-"&amp;"Q"&amp;LOOKUP(MONTH(C273),{1,4,7,10},{1,2,3,4})</f>
        <v>2015-Q1</v>
      </c>
      <c r="C273" s="9">
        <v>42064</v>
      </c>
      <c r="D273" s="43">
        <f>YEAR(DATE(YEAR(novplus_data[[#This Row],[Date]]), MONTH(novplus_data[[#This Row],[Date]])+6,1))</f>
        <v>2015</v>
      </c>
      <c r="E273" s="37" t="str">
        <f>TEXT(novplus_data[[#This Row],[Date]], "YYYY")</f>
        <v>2015</v>
      </c>
      <c r="F273" s="43" t="str">
        <f>TEXT(novplus_data[[#This Row],[Date]], "MMM")</f>
        <v>Mar</v>
      </c>
      <c r="G273" s="37" t="str">
        <f>VLOOKUP(I273,[1]LibPAS_data!$A$2:$C$601,3,FALSE)</f>
        <v>Maricopa</v>
      </c>
      <c r="H273" s="37" t="str">
        <f>VLOOKUP(I273,[1]LibPAS_data!$A$2:$C$601,2,FALSE)</f>
        <v>Phoenix Public Library</v>
      </c>
      <c r="I273" s="13" t="s">
        <v>53</v>
      </c>
      <c r="J273" s="27" t="s">
        <v>14</v>
      </c>
      <c r="K273" s="27" t="s">
        <v>79</v>
      </c>
      <c r="L273" s="31" t="s">
        <v>25</v>
      </c>
      <c r="M273" s="27">
        <v>1</v>
      </c>
      <c r="N273" s="27">
        <v>6643</v>
      </c>
      <c r="O273" s="27"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/>
    </row>
    <row r="274" spans="1:24" x14ac:dyDescent="0.3">
      <c r="A274">
        <f>VLOOKUP(novplus_data[[#This Row],[Locationid]], [1]LibPAS_data!$A$2:$D$264, 4, FALSE)</f>
        <v>943450</v>
      </c>
      <c r="B274" s="8" t="str">
        <f>TEXT(C274,"yyyy")&amp;"-"&amp;"Q"&amp;LOOKUP(MONTH(C274),{1,4,7,10},{1,2,3,4})</f>
        <v>2015-Q1</v>
      </c>
      <c r="C274" s="9">
        <v>42064</v>
      </c>
      <c r="D274" s="43">
        <f>YEAR(DATE(YEAR(novplus_data[[#This Row],[Date]]), MONTH(novplus_data[[#This Row],[Date]])+6,1))</f>
        <v>2015</v>
      </c>
      <c r="E274" s="37" t="str">
        <f>TEXT(novplus_data[[#This Row],[Date]], "YYYY")</f>
        <v>2015</v>
      </c>
      <c r="F274" s="43" t="str">
        <f>TEXT(novplus_data[[#This Row],[Date]], "MMM")</f>
        <v>Mar</v>
      </c>
      <c r="G274" s="37" t="str">
        <f>VLOOKUP(I274,[1]LibPAS_data!$A$2:$C$601,3,FALSE)</f>
        <v>Maricopa</v>
      </c>
      <c r="H274" s="37" t="str">
        <f>VLOOKUP(I274,[1]LibPAS_data!$A$2:$C$601,2,FALSE)</f>
        <v>Phoenix Public Library</v>
      </c>
      <c r="I274" s="13" t="s">
        <v>53</v>
      </c>
      <c r="J274" s="27" t="s">
        <v>14</v>
      </c>
      <c r="K274" s="27" t="s">
        <v>80</v>
      </c>
      <c r="L274" s="31" t="s">
        <v>25</v>
      </c>
      <c r="M274" s="27">
        <v>37</v>
      </c>
      <c r="N274" s="27">
        <v>167656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/>
    </row>
    <row r="275" spans="1:24" x14ac:dyDescent="0.3">
      <c r="A275">
        <f>VLOOKUP(novplus_data[[#This Row],[Locationid]], [1]LibPAS_data!$A$2:$D$264, 4, FALSE)</f>
        <v>174482</v>
      </c>
      <c r="B275" s="8" t="str">
        <f>TEXT(C275,"yyyy")&amp;"-"&amp;"Q"&amp;LOOKUP(MONTH(C275),{1,4,7,10},{1,2,3,4})</f>
        <v>2015-Q1</v>
      </c>
      <c r="C275" s="9">
        <v>42064</v>
      </c>
      <c r="D275" s="43">
        <f>YEAR(DATE(YEAR(novplus_data[[#This Row],[Date]]), MONTH(novplus_data[[#This Row],[Date]])+6,1))</f>
        <v>2015</v>
      </c>
      <c r="E275" s="37" t="str">
        <f>TEXT(novplus_data[[#This Row],[Date]], "YYYY")</f>
        <v>2015</v>
      </c>
      <c r="F275" s="43" t="str">
        <f>TEXT(novplus_data[[#This Row],[Date]], "MMM")</f>
        <v>Mar</v>
      </c>
      <c r="G275" s="37" t="str">
        <f>VLOOKUP(I275,[1]LibPAS_data!$A$2:$C$601,3,FALSE)</f>
        <v>Maricopa</v>
      </c>
      <c r="H275" s="37" t="str">
        <f>VLOOKUP(I275,[1]LibPAS_data!$A$2:$C$601,2,FALSE)</f>
        <v>Scottsdale Public Library</v>
      </c>
      <c r="I275" s="11" t="s">
        <v>55</v>
      </c>
      <c r="J275" s="27" t="s">
        <v>14</v>
      </c>
      <c r="K275" s="27" t="s">
        <v>15</v>
      </c>
      <c r="L275" s="27" t="s">
        <v>16</v>
      </c>
      <c r="M275" s="27">
        <v>50</v>
      </c>
      <c r="N275" s="27">
        <v>106</v>
      </c>
      <c r="O275" s="27">
        <v>0</v>
      </c>
      <c r="P275" s="27">
        <v>0</v>
      </c>
      <c r="Q275" s="27">
        <v>0</v>
      </c>
      <c r="R275" s="27">
        <v>0</v>
      </c>
      <c r="S275" s="27">
        <v>118</v>
      </c>
      <c r="T275" s="27">
        <v>0</v>
      </c>
      <c r="U275" s="27">
        <v>0</v>
      </c>
      <c r="V275" s="27">
        <v>7</v>
      </c>
      <c r="W275" s="27"/>
    </row>
    <row r="276" spans="1:24" x14ac:dyDescent="0.3">
      <c r="A276">
        <f>VLOOKUP(novplus_data[[#This Row],[Locationid]], [1]LibPAS_data!$A$2:$D$264, 4, FALSE)</f>
        <v>174482</v>
      </c>
      <c r="B276" s="8" t="str">
        <f>TEXT(C276,"yyyy")&amp;"-"&amp;"Q"&amp;LOOKUP(MONTH(C276),{1,4,7,10},{1,2,3,4})</f>
        <v>2015-Q1</v>
      </c>
      <c r="C276" s="9">
        <v>42064</v>
      </c>
      <c r="D276" s="43">
        <f>YEAR(DATE(YEAR(novplus_data[[#This Row],[Date]]), MONTH(novplus_data[[#This Row],[Date]])+6,1))</f>
        <v>2015</v>
      </c>
      <c r="E276" s="37" t="str">
        <f>TEXT(novplus_data[[#This Row],[Date]], "YYYY")</f>
        <v>2015</v>
      </c>
      <c r="F276" s="43" t="str">
        <f>TEXT(novplus_data[[#This Row],[Date]], "MMM")</f>
        <v>Mar</v>
      </c>
      <c r="G276" s="37" t="str">
        <f>VLOOKUP(I276,[1]LibPAS_data!$A$2:$C$601,3,FALSE)</f>
        <v>Maricopa</v>
      </c>
      <c r="H276" s="37" t="str">
        <f>VLOOKUP(I276,[1]LibPAS_data!$A$2:$C$601,2,FALSE)</f>
        <v>Scottsdale Public Library</v>
      </c>
      <c r="I276" s="11" t="s">
        <v>55</v>
      </c>
      <c r="J276" s="27" t="s">
        <v>14</v>
      </c>
      <c r="K276" s="27" t="s">
        <v>23</v>
      </c>
      <c r="L276" s="31" t="s">
        <v>25</v>
      </c>
      <c r="M276" s="27">
        <v>37</v>
      </c>
      <c r="N276" s="27">
        <v>50853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  <c r="V276" s="27">
        <v>0</v>
      </c>
      <c r="W276" s="27"/>
    </row>
    <row r="277" spans="1:24" x14ac:dyDescent="0.3">
      <c r="A277" s="2">
        <f>VLOOKUP(novplus_data[[#This Row],[Locationid]], [1]LibPAS_data!$A$2:$D$264, 4, FALSE)</f>
        <v>140708</v>
      </c>
      <c r="B277" s="14" t="str">
        <f>TEXT(C277,"yyyy")&amp;"-"&amp;"Q"&amp;LOOKUP(MONTH(C277),{1,4,7,10},{1,2,3,4})</f>
        <v>2015-Q1</v>
      </c>
      <c r="C277" s="9">
        <v>42064</v>
      </c>
      <c r="D277" s="43">
        <f>YEAR(DATE(YEAR(novplus_data[[#This Row],[Date]]), MONTH(novplus_data[[#This Row],[Date]])+6,1))</f>
        <v>2015</v>
      </c>
      <c r="E277" s="37" t="str">
        <f>TEXT(novplus_data[[#This Row],[Date]], "YYYY")</f>
        <v>2015</v>
      </c>
      <c r="F277" s="43" t="str">
        <f>TEXT(novplus_data[[#This Row],[Date]], "MMM")</f>
        <v>Mar</v>
      </c>
      <c r="G277" s="37" t="str">
        <f>VLOOKUP(I277,[1]LibPAS_data!$A$2:$C$601,3,FALSE)</f>
        <v>Maricopa</v>
      </c>
      <c r="H277" s="37" t="str">
        <f>VLOOKUP(I277,[1]LibPAS_data!$A$2:$C$601,2,FALSE)</f>
        <v>Tempe Public Library</v>
      </c>
      <c r="I277" s="24" t="s">
        <v>56</v>
      </c>
      <c r="J277" s="28" t="s">
        <v>14</v>
      </c>
      <c r="K277" s="2" t="s">
        <v>15</v>
      </c>
      <c r="L277" s="2" t="s">
        <v>16</v>
      </c>
      <c r="M277" s="2">
        <v>16</v>
      </c>
      <c r="N277" s="2">
        <v>79</v>
      </c>
      <c r="O277" s="2">
        <v>0</v>
      </c>
      <c r="P277" s="2">
        <v>0</v>
      </c>
      <c r="Q277" s="2">
        <v>0</v>
      </c>
      <c r="R277" s="2">
        <v>0</v>
      </c>
      <c r="S277" s="2">
        <v>140</v>
      </c>
      <c r="T277" s="2">
        <v>0</v>
      </c>
      <c r="U277" s="2">
        <v>0</v>
      </c>
      <c r="V277" s="2">
        <v>404</v>
      </c>
      <c r="W277" s="27"/>
      <c r="X277" s="27"/>
    </row>
    <row r="278" spans="1:24" x14ac:dyDescent="0.3">
      <c r="A278">
        <f>VLOOKUP(novplus_data[[#This Row],[Locationid]], [1]LibPAS_data!$A$2:$D$264, 4, FALSE)</f>
        <v>145358</v>
      </c>
      <c r="B278" s="8" t="str">
        <f>TEXT(C278,"yyyy")&amp;"-"&amp;"Q"&amp;LOOKUP(MONTH(C278),{1,4,7,10},{1,2,3,4})</f>
        <v>2015-Q1</v>
      </c>
      <c r="C278" s="9">
        <v>42064</v>
      </c>
      <c r="D278" s="43">
        <f>YEAR(DATE(YEAR(novplus_data[[#This Row],[Date]]), MONTH(novplus_data[[#This Row],[Date]])+6,1))</f>
        <v>2015</v>
      </c>
      <c r="E278" s="37" t="str">
        <f>TEXT(novplus_data[[#This Row],[Date]], "YYYY")</f>
        <v>2015</v>
      </c>
      <c r="F278" s="43" t="str">
        <f>TEXT(novplus_data[[#This Row],[Date]], "MMM")</f>
        <v>Mar</v>
      </c>
      <c r="G278" s="37" t="str">
        <f>VLOOKUP(I278,[1]LibPAS_data!$A$2:$C$601,3,FALSE)</f>
        <v>Maricopa</v>
      </c>
      <c r="H278" s="37" t="str">
        <f>VLOOKUP(I278,[1]LibPAS_data!$A$2:$C$601,2,FALSE)</f>
        <v>Maricopa County Library District</v>
      </c>
      <c r="I278" s="11" t="s">
        <v>49</v>
      </c>
      <c r="J278" s="28" t="s">
        <v>14</v>
      </c>
      <c r="K278" s="28" t="s">
        <v>15</v>
      </c>
      <c r="L278" s="28" t="s">
        <v>16</v>
      </c>
      <c r="M278" s="28">
        <v>244</v>
      </c>
      <c r="N278" s="28">
        <v>712</v>
      </c>
      <c r="O278" s="28">
        <v>2</v>
      </c>
      <c r="P278" s="28">
        <v>2</v>
      </c>
      <c r="Q278" s="28">
        <v>0</v>
      </c>
      <c r="R278" s="28">
        <v>0</v>
      </c>
      <c r="S278" s="28">
        <v>577</v>
      </c>
      <c r="T278" s="28">
        <v>0</v>
      </c>
      <c r="U278" s="28">
        <v>0</v>
      </c>
      <c r="V278" s="28">
        <v>0</v>
      </c>
    </row>
    <row r="279" spans="1:24" x14ac:dyDescent="0.3">
      <c r="A279">
        <f>VLOOKUP(novplus_data[[#This Row],[Locationid]], [1]LibPAS_data!$A$2:$D$264, 4, FALSE)</f>
        <v>145358</v>
      </c>
      <c r="B279" s="8" t="str">
        <f>TEXT(C279,"yyyy")&amp;"-"&amp;"Q"&amp;LOOKUP(MONTH(C279),{1,4,7,10},{1,2,3,4})</f>
        <v>2015-Q1</v>
      </c>
      <c r="C279" s="9">
        <v>42064</v>
      </c>
      <c r="D279" s="43">
        <f>YEAR(DATE(YEAR(novplus_data[[#This Row],[Date]]), MONTH(novplus_data[[#This Row],[Date]])+6,1))</f>
        <v>2015</v>
      </c>
      <c r="E279" s="37" t="str">
        <f>TEXT(novplus_data[[#This Row],[Date]], "YYYY")</f>
        <v>2015</v>
      </c>
      <c r="F279" s="43" t="str">
        <f>TEXT(novplus_data[[#This Row],[Date]], "MMM")</f>
        <v>Mar</v>
      </c>
      <c r="G279" s="37" t="str">
        <f>VLOOKUP(I279,[1]LibPAS_data!$A$2:$C$601,3,FALSE)</f>
        <v>Maricopa</v>
      </c>
      <c r="H279" s="37" t="str">
        <f>VLOOKUP(I279,[1]LibPAS_data!$A$2:$C$601,2,FALSE)</f>
        <v>Maricopa County Library District</v>
      </c>
      <c r="I279" s="11" t="s">
        <v>49</v>
      </c>
      <c r="J279" s="28" t="s">
        <v>14</v>
      </c>
      <c r="K279" s="28" t="s">
        <v>77</v>
      </c>
      <c r="L279" s="21" t="s">
        <v>25</v>
      </c>
      <c r="M279" s="28">
        <v>30</v>
      </c>
      <c r="N279" s="28">
        <v>17696</v>
      </c>
      <c r="O279" s="28">
        <v>0</v>
      </c>
      <c r="P279" s="28">
        <v>0</v>
      </c>
      <c r="Q279" s="28">
        <v>0</v>
      </c>
      <c r="R279" s="28">
        <v>0</v>
      </c>
      <c r="S279" s="28">
        <v>0</v>
      </c>
      <c r="T279" s="28">
        <v>0</v>
      </c>
      <c r="U279" s="28">
        <v>0</v>
      </c>
      <c r="V279" s="28">
        <v>0</v>
      </c>
    </row>
    <row r="280" spans="1:24" x14ac:dyDescent="0.3">
      <c r="A280">
        <f>VLOOKUP(novplus_data[[#This Row],[Locationid]], [1]LibPAS_data!$A$2:$D$264, 4, FALSE)</f>
        <v>11452</v>
      </c>
      <c r="B280" s="8" t="str">
        <f>TEXT(C280,"yyyy")&amp;"-"&amp;"Q"&amp;LOOKUP(MONTH(C280),{1,4,7,10},{1,2,3,4})</f>
        <v>2015-Q1</v>
      </c>
      <c r="C280" s="9">
        <v>42064</v>
      </c>
      <c r="D280" s="43">
        <f>YEAR(DATE(YEAR(novplus_data[[#This Row],[Date]]), MONTH(novplus_data[[#This Row],[Date]])+6,1))</f>
        <v>2015</v>
      </c>
      <c r="E280" s="37" t="str">
        <f>TEXT(novplus_data[[#This Row],[Date]], "YYYY")</f>
        <v>2015</v>
      </c>
      <c r="F280" s="43" t="str">
        <f>TEXT(novplus_data[[#This Row],[Date]], "MMM")</f>
        <v>Mar</v>
      </c>
      <c r="G280" s="37" t="str">
        <f>VLOOKUP(I280,[1]LibPAS_data!$A$2:$C$601,3,FALSE)</f>
        <v>Apache</v>
      </c>
      <c r="H280" s="37" t="str">
        <f>VLOOKUP(I280,[1]LibPAS_data!$A$2:$C$601,2,FALSE)</f>
        <v>Apache County Library District Office</v>
      </c>
      <c r="I280" s="11" t="s">
        <v>29</v>
      </c>
      <c r="J280" s="28" t="s">
        <v>14</v>
      </c>
      <c r="K280" s="28" t="s">
        <v>15</v>
      </c>
      <c r="L280" s="28" t="s">
        <v>16</v>
      </c>
      <c r="M280" s="28">
        <v>7</v>
      </c>
      <c r="N280" s="28">
        <v>12</v>
      </c>
      <c r="O280" s="28">
        <v>0</v>
      </c>
      <c r="P280" s="28">
        <v>0</v>
      </c>
      <c r="Q280" s="28">
        <v>0</v>
      </c>
      <c r="R280" s="28">
        <v>0</v>
      </c>
      <c r="S280" s="28">
        <v>5</v>
      </c>
      <c r="T280" s="28">
        <v>0</v>
      </c>
      <c r="U280" s="28">
        <v>0</v>
      </c>
      <c r="V280" s="28">
        <v>0</v>
      </c>
    </row>
    <row r="281" spans="1:24" x14ac:dyDescent="0.3">
      <c r="A281" t="e">
        <f>VLOOKUP(novplus_data[[#This Row],[Locationid]], [1]LibPAS_data!$A$2:$D$264, 4, FALSE)</f>
        <v>#N/A</v>
      </c>
      <c r="B281" s="8" t="str">
        <f>TEXT(C281,"yyyy")&amp;"-"&amp;"Q"&amp;LOOKUP(MONTH(C281),{1,4,7,10},{1,2,3,4})</f>
        <v>2015-Q1</v>
      </c>
      <c r="C281" s="9">
        <v>42064</v>
      </c>
      <c r="D281" s="43">
        <f>YEAR(DATE(YEAR(novplus_data[[#This Row],[Date]]), MONTH(novplus_data[[#This Row],[Date]])+6,1))</f>
        <v>2015</v>
      </c>
      <c r="E281" s="37" t="str">
        <f>TEXT(novplus_data[[#This Row],[Date]], "YYYY")</f>
        <v>2015</v>
      </c>
      <c r="F281" s="43" t="str">
        <f>TEXT(novplus_data[[#This Row],[Date]], "MMM")</f>
        <v>Mar</v>
      </c>
      <c r="G281" s="37" t="str">
        <f>VLOOKUP(I281,[1]LibPAS_data!$A$2:$C$601,3,FALSE)</f>
        <v>State</v>
      </c>
      <c r="H281" s="37" t="str">
        <f>VLOOKUP(I281,[1]LibPAS_data!$A$2:$C$601,2,FALSE)</f>
        <v>Arizona State Library</v>
      </c>
      <c r="I281" s="12" t="s">
        <v>42</v>
      </c>
      <c r="J281" s="28" t="s">
        <v>14</v>
      </c>
      <c r="K281" s="28" t="s">
        <v>17</v>
      </c>
      <c r="L281" s="28" t="s">
        <v>16</v>
      </c>
      <c r="M281" s="28">
        <v>262</v>
      </c>
      <c r="N281" s="28">
        <v>1150</v>
      </c>
      <c r="O281" s="28">
        <v>2</v>
      </c>
      <c r="P281" s="28">
        <v>2</v>
      </c>
      <c r="Q281" s="28">
        <v>0</v>
      </c>
      <c r="R281" s="28">
        <v>0</v>
      </c>
      <c r="S281" s="28">
        <v>870</v>
      </c>
      <c r="T281" s="28">
        <v>0</v>
      </c>
      <c r="U281" s="28">
        <v>0</v>
      </c>
      <c r="V281" s="28">
        <v>0</v>
      </c>
    </row>
    <row r="282" spans="1:24" x14ac:dyDescent="0.3">
      <c r="A282" t="e">
        <f>VLOOKUP(novplus_data[[#This Row],[Locationid]], [1]LibPAS_data!$A$2:$D$264, 4, FALSE)</f>
        <v>#N/A</v>
      </c>
      <c r="B282" s="8" t="str">
        <f>TEXT(C282,"yyyy")&amp;"-"&amp;"Q"&amp;LOOKUP(MONTH(C282),{1,4,7,10},{1,2,3,4})</f>
        <v>2015-Q1</v>
      </c>
      <c r="C282" s="9">
        <v>42064</v>
      </c>
      <c r="D282" s="43">
        <f>YEAR(DATE(YEAR(novplus_data[[#This Row],[Date]]), MONTH(novplus_data[[#This Row],[Date]])+6,1))</f>
        <v>2015</v>
      </c>
      <c r="E282" s="37" t="str">
        <f>TEXT(novplus_data[[#This Row],[Date]], "YYYY")</f>
        <v>2015</v>
      </c>
      <c r="F282" s="43" t="str">
        <f>TEXT(novplus_data[[#This Row],[Date]], "MMM")</f>
        <v>Mar</v>
      </c>
      <c r="G282" s="37" t="str">
        <f>VLOOKUP(I282,[1]LibPAS_data!$A$2:$C$601,3,FALSE)</f>
        <v>State</v>
      </c>
      <c r="H282" s="37" t="str">
        <f>VLOOKUP(I282,[1]LibPAS_data!$A$2:$C$601,2,FALSE)</f>
        <v>Arizona State Library</v>
      </c>
      <c r="I282" s="11" t="s">
        <v>42</v>
      </c>
      <c r="J282" s="28" t="s">
        <v>14</v>
      </c>
      <c r="K282" s="28" t="s">
        <v>15</v>
      </c>
      <c r="L282" s="28" t="s">
        <v>16</v>
      </c>
      <c r="M282" s="28">
        <v>23</v>
      </c>
      <c r="N282" s="28">
        <v>67</v>
      </c>
      <c r="O282" s="28">
        <v>0</v>
      </c>
      <c r="P282" s="28">
        <v>0</v>
      </c>
      <c r="Q282" s="28">
        <v>0</v>
      </c>
      <c r="R282" s="28">
        <v>0</v>
      </c>
      <c r="S282" s="28">
        <v>1</v>
      </c>
      <c r="T282" s="28">
        <v>0</v>
      </c>
      <c r="U282" s="28">
        <v>0</v>
      </c>
      <c r="V282" s="28">
        <v>0</v>
      </c>
    </row>
    <row r="283" spans="1:24" x14ac:dyDescent="0.3">
      <c r="A283">
        <f>VLOOKUP(novplus_data[[#This Row],[Locationid]], [1]LibPAS_data!$A$2:$D$264, 4, FALSE)</f>
        <v>22669</v>
      </c>
      <c r="B283" s="8" t="str">
        <f>TEXT(C283,"yyyy")&amp;"-"&amp;"Q"&amp;LOOKUP(MONTH(C283),{1,4,7,10},{1,2,3,4})</f>
        <v>2015-Q1</v>
      </c>
      <c r="C283" s="9">
        <v>42064</v>
      </c>
      <c r="D283" s="43">
        <f>YEAR(DATE(YEAR(novplus_data[[#This Row],[Date]]), MONTH(novplus_data[[#This Row],[Date]])+6,1))</f>
        <v>2015</v>
      </c>
      <c r="E283" s="37" t="str">
        <f>TEXT(novplus_data[[#This Row],[Date]], "YYYY")</f>
        <v>2015</v>
      </c>
      <c r="F283" s="43" t="str">
        <f>TEXT(novplus_data[[#This Row],[Date]], "MMM")</f>
        <v>Mar</v>
      </c>
      <c r="G283" s="37" t="str">
        <f>VLOOKUP(I283,[1]LibPAS_data!$A$2:$C$601,3,FALSE)</f>
        <v>Maricopa</v>
      </c>
      <c r="H283" s="37" t="str">
        <f>VLOOKUP(I283,[1]LibPAS_data!$A$2:$C$601,2,FALSE)</f>
        <v>Avondale Public Library</v>
      </c>
      <c r="I283" s="12" t="s">
        <v>28</v>
      </c>
      <c r="J283" s="28" t="s">
        <v>14</v>
      </c>
      <c r="K283" s="28" t="s">
        <v>15</v>
      </c>
      <c r="L283" s="31" t="s">
        <v>16</v>
      </c>
      <c r="M283" s="28">
        <v>1</v>
      </c>
      <c r="N283" s="28">
        <v>2</v>
      </c>
      <c r="O283" s="28">
        <v>0</v>
      </c>
      <c r="P283" s="28">
        <v>0</v>
      </c>
      <c r="Q283" s="28">
        <v>0</v>
      </c>
      <c r="R283" s="28">
        <v>0</v>
      </c>
      <c r="S283" s="28">
        <v>3</v>
      </c>
      <c r="T283" s="28">
        <v>0</v>
      </c>
      <c r="U283" s="28">
        <v>0</v>
      </c>
      <c r="V283" s="28">
        <v>0</v>
      </c>
    </row>
    <row r="284" spans="1:24" x14ac:dyDescent="0.3">
      <c r="A284">
        <f>VLOOKUP(novplus_data[[#This Row],[Locationid]], [1]LibPAS_data!$A$2:$D$264, 4, FALSE)</f>
        <v>1469</v>
      </c>
      <c r="B284" s="8" t="str">
        <f>TEXT(C284,"yyyy")&amp;"-"&amp;"Q"&amp;LOOKUP(MONTH(C284),{1,4,7,10},{1,2,3,4})</f>
        <v>2015-Q1</v>
      </c>
      <c r="C284" s="9">
        <v>42064</v>
      </c>
      <c r="D284" s="43">
        <f>YEAR(DATE(YEAR(novplus_data[[#This Row],[Date]]), MONTH(novplus_data[[#This Row],[Date]])+6,1))</f>
        <v>2015</v>
      </c>
      <c r="E284" s="37" t="str">
        <f>TEXT(novplus_data[[#This Row],[Date]], "YYYY")</f>
        <v>2015</v>
      </c>
      <c r="F284" s="43" t="str">
        <f>TEXT(novplus_data[[#This Row],[Date]], "MMM")</f>
        <v>Mar</v>
      </c>
      <c r="G284" s="37" t="str">
        <f>VLOOKUP(I284,[1]LibPAS_data!$A$2:$C$601,3,FALSE)</f>
        <v>Cochise</v>
      </c>
      <c r="H284" s="37" t="str">
        <f>VLOOKUP(I284,[1]LibPAS_data!$A$2:$C$601,2,FALSE)</f>
        <v>Cochise County Library District</v>
      </c>
      <c r="I284" s="11" t="s">
        <v>32</v>
      </c>
      <c r="J284" s="28" t="s">
        <v>14</v>
      </c>
      <c r="K284" s="28" t="s">
        <v>18</v>
      </c>
      <c r="L284" s="28" t="s">
        <v>16</v>
      </c>
      <c r="M284" s="28">
        <v>33</v>
      </c>
      <c r="N284" s="28">
        <v>109</v>
      </c>
      <c r="O284" s="28">
        <v>1</v>
      </c>
      <c r="P284" s="28">
        <v>1</v>
      </c>
      <c r="Q284" s="28">
        <v>0</v>
      </c>
      <c r="R284" s="28">
        <v>0</v>
      </c>
      <c r="S284" s="28">
        <v>129</v>
      </c>
      <c r="T284" s="28">
        <v>0</v>
      </c>
      <c r="U284" s="28">
        <v>0</v>
      </c>
      <c r="V284" s="28">
        <v>0</v>
      </c>
    </row>
    <row r="285" spans="1:24" x14ac:dyDescent="0.3">
      <c r="A285">
        <f>VLOOKUP(novplus_data[[#This Row],[Locationid]], [1]LibPAS_data!$A$2:$D$264, 4, FALSE)</f>
        <v>72247</v>
      </c>
      <c r="B285" s="8" t="str">
        <f>TEXT(C285,"yyyy")&amp;"-"&amp;"Q"&amp;LOOKUP(MONTH(C285),{1,4,7,10},{1,2,3,4})</f>
        <v>2015-Q1</v>
      </c>
      <c r="C285" s="9">
        <v>42064</v>
      </c>
      <c r="D285" s="43">
        <f>YEAR(DATE(YEAR(novplus_data[[#This Row],[Date]]), MONTH(novplus_data[[#This Row],[Date]])+6,1))</f>
        <v>2015</v>
      </c>
      <c r="E285" s="37" t="str">
        <f>TEXT(novplus_data[[#This Row],[Date]], "YYYY")</f>
        <v>2015</v>
      </c>
      <c r="F285" s="43" t="str">
        <f>TEXT(novplus_data[[#This Row],[Date]], "MMM")</f>
        <v>Mar</v>
      </c>
      <c r="G285" s="37" t="str">
        <f>VLOOKUP(I285,[1]LibPAS_data!$A$2:$C$601,3,FALSE)</f>
        <v>Coconino</v>
      </c>
      <c r="H285" s="37" t="str">
        <f>VLOOKUP(I285,[1]LibPAS_data!$A$2:$C$601,2,FALSE)</f>
        <v>Flagstaff City-Coconino County Public Library</v>
      </c>
      <c r="I285" s="11" t="s">
        <v>33</v>
      </c>
      <c r="J285" s="28" t="s">
        <v>14</v>
      </c>
      <c r="K285" s="28" t="s">
        <v>15</v>
      </c>
      <c r="L285" s="31" t="s">
        <v>16</v>
      </c>
      <c r="M285" s="28">
        <v>79</v>
      </c>
      <c r="N285" s="28">
        <v>216</v>
      </c>
      <c r="O285" s="28">
        <v>0</v>
      </c>
      <c r="P285" s="28">
        <v>0</v>
      </c>
      <c r="Q285" s="28">
        <v>0</v>
      </c>
      <c r="R285" s="28">
        <v>0</v>
      </c>
      <c r="S285" s="28">
        <v>178</v>
      </c>
      <c r="T285" s="28">
        <v>0</v>
      </c>
      <c r="U285" s="28">
        <v>0</v>
      </c>
      <c r="V285" s="28">
        <v>13</v>
      </c>
    </row>
    <row r="286" spans="1:24" x14ac:dyDescent="0.3">
      <c r="A286">
        <f>VLOOKUP(novplus_data[[#This Row],[Locationid]], [1]LibPAS_data!$A$2:$D$264, 4, FALSE)</f>
        <v>87143</v>
      </c>
      <c r="B286" s="8" t="str">
        <f>TEXT(C286,"yyyy")&amp;"-"&amp;"Q"&amp;LOOKUP(MONTH(C286),{1,4,7,10},{1,2,3,4})</f>
        <v>2015-Q1</v>
      </c>
      <c r="C286" s="9">
        <v>42064</v>
      </c>
      <c r="D286" s="43">
        <f>YEAR(DATE(YEAR(novplus_data[[#This Row],[Date]]), MONTH(novplus_data[[#This Row],[Date]])+6,1))</f>
        <v>2015</v>
      </c>
      <c r="E286" s="37" t="str">
        <f>TEXT(novplus_data[[#This Row],[Date]], "YYYY")</f>
        <v>2015</v>
      </c>
      <c r="F286" s="43" t="str">
        <f>TEXT(novplus_data[[#This Row],[Date]], "MMM")</f>
        <v>Mar</v>
      </c>
      <c r="G286" s="37" t="str">
        <f>VLOOKUP(I286,[1]LibPAS_data!$A$2:$C$601,3,FALSE)</f>
        <v>Mohave</v>
      </c>
      <c r="H286" s="37" t="str">
        <f>VLOOKUP(I286,[1]LibPAS_data!$A$2:$C$601,2,FALSE)</f>
        <v>Mohave County Library District</v>
      </c>
      <c r="I286" s="11" t="s">
        <v>36</v>
      </c>
      <c r="J286" s="28" t="s">
        <v>14</v>
      </c>
      <c r="K286" s="28" t="s">
        <v>15</v>
      </c>
      <c r="L286" s="28" t="s">
        <v>16</v>
      </c>
      <c r="M286" s="28">
        <v>86</v>
      </c>
      <c r="N286" s="28">
        <v>1010</v>
      </c>
      <c r="O286" s="28">
        <v>0</v>
      </c>
      <c r="P286" s="28">
        <v>0</v>
      </c>
      <c r="Q286" s="28">
        <v>0</v>
      </c>
      <c r="R286" s="28">
        <v>0</v>
      </c>
      <c r="S286" s="28">
        <v>903</v>
      </c>
      <c r="T286" s="28">
        <v>0</v>
      </c>
      <c r="U286" s="28">
        <v>0</v>
      </c>
      <c r="V286" s="28">
        <v>2</v>
      </c>
    </row>
    <row r="287" spans="1:24" x14ac:dyDescent="0.3">
      <c r="A287" t="e">
        <f>VLOOKUP(novplus_data[[#This Row],[Locationid]], [1]LibPAS_data!$A$2:$D$264, 4, FALSE)</f>
        <v>#N/A</v>
      </c>
      <c r="B287" s="8" t="str">
        <f>TEXT(C287,"yyyy")&amp;"-"&amp;"Q"&amp;LOOKUP(MONTH(C287),{1,4,7,10},{1,2,3,4})</f>
        <v>2015-Q1</v>
      </c>
      <c r="C287" s="9">
        <v>42064</v>
      </c>
      <c r="D287" s="43">
        <f>YEAR(DATE(YEAR(novplus_data[[#This Row],[Date]]), MONTH(novplus_data[[#This Row],[Date]])+6,1))</f>
        <v>2015</v>
      </c>
      <c r="E287" s="37" t="str">
        <f>TEXT(novplus_data[[#This Row],[Date]], "YYYY")</f>
        <v>2015</v>
      </c>
      <c r="F287" s="43" t="str">
        <f>TEXT(novplus_data[[#This Row],[Date]], "MMM")</f>
        <v>Mar</v>
      </c>
      <c r="G287" s="37" t="str">
        <f>VLOOKUP(I287,[1]LibPAS_data!$A$2:$C$601,3,FALSE)</f>
        <v>Greenlee</v>
      </c>
      <c r="H287" s="37" t="str">
        <f>VLOOKUP(I287,[1]LibPAS_data!$A$2:$C$601,2,FALSE)</f>
        <v>Morenci Public Library</v>
      </c>
      <c r="I287" s="13" t="s">
        <v>51</v>
      </c>
      <c r="J287" s="28" t="s">
        <v>14</v>
      </c>
      <c r="K287" s="28" t="s">
        <v>15</v>
      </c>
      <c r="L287" s="31" t="s">
        <v>16</v>
      </c>
      <c r="M287" s="28">
        <v>2</v>
      </c>
      <c r="N287" s="28">
        <v>12</v>
      </c>
      <c r="O287" s="28">
        <v>0</v>
      </c>
      <c r="P287" s="28">
        <v>0</v>
      </c>
      <c r="Q287" s="28">
        <v>0</v>
      </c>
      <c r="R287" s="28">
        <v>0</v>
      </c>
      <c r="S287" s="28">
        <v>58</v>
      </c>
      <c r="T287" s="28">
        <v>0</v>
      </c>
      <c r="U287" s="28">
        <v>0</v>
      </c>
      <c r="V287" s="28">
        <v>0</v>
      </c>
    </row>
    <row r="288" spans="1:24" x14ac:dyDescent="0.3">
      <c r="A288">
        <f>VLOOKUP(novplus_data[[#This Row],[Locationid]], [1]LibPAS_data!$A$2:$D$264, 4, FALSE)</f>
        <v>2461</v>
      </c>
      <c r="B288" s="8" t="str">
        <f>TEXT(C288,"yyyy")&amp;"-"&amp;"Q"&amp;LOOKUP(MONTH(C288),{1,4,7,10},{1,2,3,4})</f>
        <v>2015-Q1</v>
      </c>
      <c r="C288" s="9">
        <v>42064</v>
      </c>
      <c r="D288" s="43">
        <f>YEAR(DATE(YEAR(novplus_data[[#This Row],[Date]]), MONTH(novplus_data[[#This Row],[Date]])+6,1))</f>
        <v>2015</v>
      </c>
      <c r="E288" s="37" t="str">
        <f>TEXT(novplus_data[[#This Row],[Date]], "YYYY")</f>
        <v>2015</v>
      </c>
      <c r="F288" s="43" t="str">
        <f>TEXT(novplus_data[[#This Row],[Date]], "MMM")</f>
        <v>Mar</v>
      </c>
      <c r="G288" s="37" t="str">
        <f>VLOOKUP(I288,[1]LibPAS_data!$A$2:$C$601,3,FALSE)</f>
        <v>Navajo</v>
      </c>
      <c r="H288" s="37" t="str">
        <f>VLOOKUP(I288,[1]LibPAS_data!$A$2:$C$601,2,FALSE)</f>
        <v>Navajo County Library District</v>
      </c>
      <c r="I288" s="11" t="s">
        <v>37</v>
      </c>
      <c r="J288" s="28" t="s">
        <v>14</v>
      </c>
      <c r="K288" s="28" t="s">
        <v>15</v>
      </c>
      <c r="L288" s="31" t="s">
        <v>16</v>
      </c>
      <c r="M288" s="28">
        <v>6</v>
      </c>
      <c r="N288" s="28">
        <v>14</v>
      </c>
      <c r="O288" s="28">
        <v>0</v>
      </c>
      <c r="P288" s="28">
        <v>0</v>
      </c>
      <c r="Q288" s="28">
        <v>0</v>
      </c>
      <c r="R288" s="28">
        <v>0</v>
      </c>
      <c r="S288" s="28">
        <v>16</v>
      </c>
      <c r="T288" s="28">
        <v>0</v>
      </c>
      <c r="U288" s="28">
        <v>0</v>
      </c>
      <c r="V288" s="28">
        <v>0</v>
      </c>
    </row>
    <row r="289" spans="1:22" x14ac:dyDescent="0.3">
      <c r="A289">
        <f>VLOOKUP(novplus_data[[#This Row],[Locationid]], [1]LibPAS_data!$A$2:$D$264, 4, FALSE)</f>
        <v>10834</v>
      </c>
      <c r="B289" s="8" t="str">
        <f>TEXT(C289,"yyyy")&amp;"-"&amp;"Q"&amp;LOOKUP(MONTH(C289),{1,4,7,10},{1,2,3,4})</f>
        <v>2015-Q1</v>
      </c>
      <c r="C289" s="9">
        <v>42064</v>
      </c>
      <c r="D289" s="43">
        <f>YEAR(DATE(YEAR(novplus_data[[#This Row],[Date]]), MONTH(novplus_data[[#This Row],[Date]])+6,1))</f>
        <v>2015</v>
      </c>
      <c r="E289" s="37" t="str">
        <f>TEXT(novplus_data[[#This Row],[Date]], "YYYY")</f>
        <v>2015</v>
      </c>
      <c r="F289" s="43" t="str">
        <f>TEXT(novplus_data[[#This Row],[Date]], "MMM")</f>
        <v>Mar</v>
      </c>
      <c r="G289" s="37" t="str">
        <f>VLOOKUP(I289,[1]LibPAS_data!$A$2:$C$601,3,FALSE)</f>
        <v>La Paz</v>
      </c>
      <c r="H289" s="37" t="str">
        <f>VLOOKUP(I289,[1]LibPAS_data!$A$2:$C$601,2,FALSE)</f>
        <v>Parker Public Library</v>
      </c>
      <c r="I289" s="3" t="s">
        <v>87</v>
      </c>
      <c r="J289" s="28" t="s">
        <v>14</v>
      </c>
      <c r="K289" s="28" t="s">
        <v>15</v>
      </c>
      <c r="L289" s="28" t="s">
        <v>16</v>
      </c>
      <c r="M289" s="28">
        <v>1</v>
      </c>
      <c r="N289" s="28">
        <v>2</v>
      </c>
      <c r="O289" s="28">
        <v>0</v>
      </c>
      <c r="P289" s="28">
        <v>0</v>
      </c>
      <c r="Q289" s="28">
        <v>0</v>
      </c>
      <c r="R289" s="28">
        <v>0</v>
      </c>
      <c r="S289" s="28">
        <v>3</v>
      </c>
      <c r="T289" s="28">
        <v>0</v>
      </c>
      <c r="U289" s="28">
        <v>0</v>
      </c>
      <c r="V289" s="28">
        <v>0</v>
      </c>
    </row>
    <row r="290" spans="1:22" x14ac:dyDescent="0.3">
      <c r="A290">
        <f>VLOOKUP(novplus_data[[#This Row],[Locationid]], [1]LibPAS_data!$A$2:$D$264, 4, FALSE)</f>
        <v>405419</v>
      </c>
      <c r="B290" s="8" t="str">
        <f>TEXT(C290,"yyyy")&amp;"-"&amp;"Q"&amp;LOOKUP(MONTH(C290),{1,4,7,10},{1,2,3,4})</f>
        <v>2015-Q1</v>
      </c>
      <c r="C290" s="9">
        <v>42064</v>
      </c>
      <c r="D290" s="43">
        <f>YEAR(DATE(YEAR(novplus_data[[#This Row],[Date]]), MONTH(novplus_data[[#This Row],[Date]])+6,1))</f>
        <v>2015</v>
      </c>
      <c r="E290" s="37" t="str">
        <f>TEXT(novplus_data[[#This Row],[Date]], "YYYY")</f>
        <v>2015</v>
      </c>
      <c r="F290" s="43" t="str">
        <f>TEXT(novplus_data[[#This Row],[Date]], "MMM")</f>
        <v>Mar</v>
      </c>
      <c r="G290" s="37" t="str">
        <f>VLOOKUP(I290,[1]LibPAS_data!$A$2:$C$601,3,FALSE)</f>
        <v>Pima</v>
      </c>
      <c r="H290" s="37" t="str">
        <f>VLOOKUP(I290,[1]LibPAS_data!$A$2:$C$601,2,FALSE)</f>
        <v>Pima County Public Library</v>
      </c>
      <c r="I290" s="11" t="s">
        <v>38</v>
      </c>
      <c r="J290" s="28" t="s">
        <v>14</v>
      </c>
      <c r="K290" s="28" t="s">
        <v>15</v>
      </c>
      <c r="L290" s="31" t="s">
        <v>16</v>
      </c>
      <c r="M290" s="28">
        <v>98</v>
      </c>
      <c r="N290" s="28">
        <v>277</v>
      </c>
      <c r="O290" s="28">
        <v>0</v>
      </c>
      <c r="P290" s="28">
        <v>0</v>
      </c>
      <c r="Q290" s="28">
        <v>0</v>
      </c>
      <c r="R290" s="28">
        <v>0</v>
      </c>
      <c r="S290" s="28">
        <v>335</v>
      </c>
      <c r="T290" s="28">
        <v>0</v>
      </c>
      <c r="U290" s="28">
        <v>0</v>
      </c>
      <c r="V290" s="28">
        <v>25</v>
      </c>
    </row>
    <row r="291" spans="1:22" x14ac:dyDescent="0.3">
      <c r="A291" s="37">
        <f>VLOOKUP(novplus_data[[#This Row],[Locationid]], [1]LibPAS_data!$A$2:$D$264, 4, FALSE)</f>
        <v>405419</v>
      </c>
      <c r="B291" s="14" t="str">
        <f>TEXT(C291,"yyyy")&amp;"-"&amp;"Q"&amp;LOOKUP(MONTH(C291),{1,4,7,10},{1,2,3,4})</f>
        <v>2015-Q1</v>
      </c>
      <c r="C291" s="9">
        <v>42064</v>
      </c>
      <c r="D291" s="43">
        <f>YEAR(DATE(YEAR(novplus_data[[#This Row],[Date]]), MONTH(novplus_data[[#This Row],[Date]])+6,1))</f>
        <v>2015</v>
      </c>
      <c r="E291" s="37" t="str">
        <f>TEXT(novplus_data[[#This Row],[Date]], "YYYY")</f>
        <v>2015</v>
      </c>
      <c r="F291" s="43" t="str">
        <f>TEXT(novplus_data[[#This Row],[Date]], "MMM")</f>
        <v>Mar</v>
      </c>
      <c r="G291" s="37" t="str">
        <f>VLOOKUP(I291,[1]LibPAS_data!$A$2:$C$601,3,FALSE)</f>
        <v>Pima</v>
      </c>
      <c r="H291" s="37" t="str">
        <f>VLOOKUP(I291,[1]LibPAS_data!$A$2:$C$601,2,FALSE)</f>
        <v>Pima County Public Library</v>
      </c>
      <c r="I291" s="16" t="s">
        <v>38</v>
      </c>
      <c r="J291" s="37" t="s">
        <v>14</v>
      </c>
      <c r="K291" s="37" t="s">
        <v>19</v>
      </c>
      <c r="L291" s="21" t="s">
        <v>25</v>
      </c>
      <c r="M291" s="37">
        <v>16</v>
      </c>
      <c r="N291" s="37">
        <v>130392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37">
        <v>0</v>
      </c>
      <c r="U291" s="37">
        <v>0</v>
      </c>
      <c r="V291" s="37">
        <v>0</v>
      </c>
    </row>
    <row r="292" spans="1:22" x14ac:dyDescent="0.3">
      <c r="A292">
        <f>VLOOKUP(novplus_data[[#This Row],[Locationid]], [1]LibPAS_data!$A$2:$D$264, 4, FALSE)</f>
        <v>405419</v>
      </c>
      <c r="B292" s="8" t="str">
        <f>TEXT(C292,"yyyy")&amp;"-"&amp;"Q"&amp;LOOKUP(MONTH(C292),{1,4,7,10},{1,2,3,4})</f>
        <v>2015-Q1</v>
      </c>
      <c r="C292" s="9">
        <v>42064</v>
      </c>
      <c r="D292" s="43">
        <f>YEAR(DATE(YEAR(novplus_data[[#This Row],[Date]]), MONTH(novplus_data[[#This Row],[Date]])+6,1))</f>
        <v>2015</v>
      </c>
      <c r="E292" s="37" t="str">
        <f>TEXT(novplus_data[[#This Row],[Date]], "YYYY")</f>
        <v>2015</v>
      </c>
      <c r="F292" s="43" t="str">
        <f>TEXT(novplus_data[[#This Row],[Date]], "MMM")</f>
        <v>Mar</v>
      </c>
      <c r="G292" s="37" t="str">
        <f>VLOOKUP(I292,[1]LibPAS_data!$A$2:$C$601,3,FALSE)</f>
        <v>Pima</v>
      </c>
      <c r="H292" s="37" t="str">
        <f>VLOOKUP(I292,[1]LibPAS_data!$A$2:$C$601,2,FALSE)</f>
        <v>Pima County Public Library</v>
      </c>
      <c r="I292" s="11" t="s">
        <v>38</v>
      </c>
      <c r="J292" s="29" t="s">
        <v>14</v>
      </c>
      <c r="K292" s="29" t="s">
        <v>20</v>
      </c>
      <c r="L292" s="21" t="s">
        <v>25</v>
      </c>
      <c r="M292" s="29">
        <v>8</v>
      </c>
      <c r="N292" s="29">
        <v>16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  <c r="V292" s="29">
        <v>0</v>
      </c>
    </row>
    <row r="293" spans="1:22" x14ac:dyDescent="0.3">
      <c r="A293">
        <f>VLOOKUP(novplus_data[[#This Row],[Locationid]], [1]LibPAS_data!$A$2:$D$264, 4, FALSE)</f>
        <v>405419</v>
      </c>
      <c r="B293" s="8" t="str">
        <f>TEXT(C293,"yyyy")&amp;"-"&amp;"Q"&amp;LOOKUP(MONTH(C293),{1,4,7,10},{1,2,3,4})</f>
        <v>2015-Q1</v>
      </c>
      <c r="C293" s="9">
        <v>42064</v>
      </c>
      <c r="D293" s="43">
        <f>YEAR(DATE(YEAR(novplus_data[[#This Row],[Date]]), MONTH(novplus_data[[#This Row],[Date]])+6,1))</f>
        <v>2015</v>
      </c>
      <c r="E293" s="37" t="str">
        <f>TEXT(novplus_data[[#This Row],[Date]], "YYYY")</f>
        <v>2015</v>
      </c>
      <c r="F293" s="43" t="str">
        <f>TEXT(novplus_data[[#This Row],[Date]], "MMM")</f>
        <v>Mar</v>
      </c>
      <c r="G293" s="37" t="str">
        <f>VLOOKUP(I293,[1]LibPAS_data!$A$2:$C$601,3,FALSE)</f>
        <v>Pima</v>
      </c>
      <c r="H293" s="37" t="str">
        <f>VLOOKUP(I293,[1]LibPAS_data!$A$2:$C$601,2,FALSE)</f>
        <v>Pima County Public Library</v>
      </c>
      <c r="I293" s="11" t="s">
        <v>38</v>
      </c>
      <c r="J293" s="29" t="s">
        <v>14</v>
      </c>
      <c r="K293" s="29" t="s">
        <v>68</v>
      </c>
      <c r="L293" s="21" t="s">
        <v>25</v>
      </c>
      <c r="M293" s="29">
        <v>19</v>
      </c>
      <c r="N293" s="29">
        <v>196937</v>
      </c>
      <c r="O293" s="29">
        <v>0</v>
      </c>
      <c r="P293" s="29">
        <v>0</v>
      </c>
      <c r="Q293" s="29">
        <v>0</v>
      </c>
      <c r="R293" s="29">
        <v>0</v>
      </c>
      <c r="S293" s="29">
        <v>0</v>
      </c>
      <c r="T293" s="29">
        <v>0</v>
      </c>
      <c r="U293" s="29">
        <v>0</v>
      </c>
      <c r="V293" s="29">
        <v>0</v>
      </c>
    </row>
    <row r="294" spans="1:22" x14ac:dyDescent="0.3">
      <c r="A294">
        <f>VLOOKUP(novplus_data[[#This Row],[Locationid]], [1]LibPAS_data!$A$2:$D$264, 4, FALSE)</f>
        <v>8901</v>
      </c>
      <c r="B294" s="8" t="str">
        <f>TEXT(C294,"yyyy")&amp;"-"&amp;"Q"&amp;LOOKUP(MONTH(C294),{1,4,7,10},{1,2,3,4})</f>
        <v>2015-Q1</v>
      </c>
      <c r="C294" s="9">
        <v>42064</v>
      </c>
      <c r="D294" s="43">
        <f>YEAR(DATE(YEAR(novplus_data[[#This Row],[Date]]), MONTH(novplus_data[[#This Row],[Date]])+6,1))</f>
        <v>2015</v>
      </c>
      <c r="E294" s="37" t="str">
        <f>TEXT(novplus_data[[#This Row],[Date]], "YYYY")</f>
        <v>2015</v>
      </c>
      <c r="F294" s="43" t="str">
        <f>TEXT(novplus_data[[#This Row],[Date]], "MMM")</f>
        <v>Mar</v>
      </c>
      <c r="G294" s="37" t="str">
        <f>VLOOKUP(I294,[1]LibPAS_data!$A$2:$C$601,3,FALSE)</f>
        <v>Pinal</v>
      </c>
      <c r="H294" s="37" t="str">
        <f>VLOOKUP(I294,[1]LibPAS_data!$A$2:$C$601,2,FALSE)</f>
        <v>Pinal County Library District</v>
      </c>
      <c r="I294" s="12" t="s">
        <v>54</v>
      </c>
      <c r="J294" s="29" t="s">
        <v>14</v>
      </c>
      <c r="K294" s="29" t="s">
        <v>15</v>
      </c>
      <c r="L294" s="29" t="s">
        <v>16</v>
      </c>
      <c r="M294" s="29">
        <v>55</v>
      </c>
      <c r="N294" s="29">
        <v>155</v>
      </c>
      <c r="O294" s="29">
        <v>0</v>
      </c>
      <c r="P294" s="29">
        <v>0</v>
      </c>
      <c r="Q294" s="29">
        <v>0</v>
      </c>
      <c r="R294" s="29">
        <v>0</v>
      </c>
      <c r="S294" s="29">
        <v>116</v>
      </c>
      <c r="T294" s="29">
        <v>0</v>
      </c>
      <c r="U294" s="29">
        <v>0</v>
      </c>
      <c r="V294" s="29">
        <v>0</v>
      </c>
    </row>
    <row r="295" spans="1:22" x14ac:dyDescent="0.3">
      <c r="A295">
        <f>VLOOKUP(novplus_data[[#This Row],[Locationid]], [1]LibPAS_data!$A$2:$D$264, 4, FALSE)</f>
        <v>29416</v>
      </c>
      <c r="B295" s="8" t="str">
        <f>TEXT(C295,"yyyy")&amp;"-"&amp;"Q"&amp;LOOKUP(MONTH(C295),{1,4,7,10},{1,2,3,4})</f>
        <v>2015-Q1</v>
      </c>
      <c r="C295" s="9">
        <v>42064</v>
      </c>
      <c r="D295" s="43">
        <f>YEAR(DATE(YEAR(novplus_data[[#This Row],[Date]]), MONTH(novplus_data[[#This Row],[Date]])+6,1))</f>
        <v>2015</v>
      </c>
      <c r="E295" s="37" t="str">
        <f>TEXT(novplus_data[[#This Row],[Date]], "YYYY")</f>
        <v>2015</v>
      </c>
      <c r="F295" s="43" t="str">
        <f>TEXT(novplus_data[[#This Row],[Date]], "MMM")</f>
        <v>Mar</v>
      </c>
      <c r="G295" s="37" t="str">
        <f>VLOOKUP(I295,[1]LibPAS_data!$A$2:$C$601,3,FALSE)</f>
        <v>Yavapai</v>
      </c>
      <c r="H295" s="37" t="str">
        <f>VLOOKUP(I295,[1]LibPAS_data!$A$2:$C$601,2,FALSE)</f>
        <v>Prescott Public Library</v>
      </c>
      <c r="I295" s="11" t="s">
        <v>39</v>
      </c>
      <c r="J295" s="29" t="s">
        <v>14</v>
      </c>
      <c r="K295" s="29" t="s">
        <v>15</v>
      </c>
      <c r="L295" s="29" t="s">
        <v>16</v>
      </c>
      <c r="M295" s="29">
        <v>74</v>
      </c>
      <c r="N295" s="29">
        <v>208</v>
      </c>
      <c r="O295" s="29">
        <v>0</v>
      </c>
      <c r="P295" s="29">
        <v>0</v>
      </c>
      <c r="Q295" s="29">
        <v>0</v>
      </c>
      <c r="R295" s="29">
        <v>0</v>
      </c>
      <c r="S295" s="29">
        <v>309</v>
      </c>
      <c r="T295" s="29">
        <v>0</v>
      </c>
      <c r="U295" s="29">
        <v>0</v>
      </c>
      <c r="V295" s="29">
        <v>27</v>
      </c>
    </row>
    <row r="296" spans="1:22" x14ac:dyDescent="0.3">
      <c r="A296">
        <f>VLOOKUP(novplus_data[[#This Row],[Locationid]], [1]LibPAS_data!$A$2:$D$264, 4, FALSE)</f>
        <v>11980</v>
      </c>
      <c r="B296" s="8" t="str">
        <f>TEXT(C296,"yyyy")&amp;"-"&amp;"Q"&amp;LOOKUP(MONTH(C296),{1,4,7,10},{1,2,3,4})</f>
        <v>2015-Q1</v>
      </c>
      <c r="C296" s="9">
        <v>42064</v>
      </c>
      <c r="D296" s="43">
        <f>YEAR(DATE(YEAR(novplus_data[[#This Row],[Date]]), MONTH(novplus_data[[#This Row],[Date]])+6,1))</f>
        <v>2015</v>
      </c>
      <c r="E296" s="37" t="str">
        <f>TEXT(novplus_data[[#This Row],[Date]], "YYYY")</f>
        <v>2015</v>
      </c>
      <c r="F296" s="43" t="str">
        <f>TEXT(novplus_data[[#This Row],[Date]], "MMM")</f>
        <v>Mar</v>
      </c>
      <c r="G296" s="37" t="str">
        <f>VLOOKUP(I296,[1]LibPAS_data!$A$2:$C$601,3,FALSE)</f>
        <v>Graham</v>
      </c>
      <c r="H296" s="37" t="str">
        <f>VLOOKUP(I296,[1]LibPAS_data!$A$2:$C$601,2,FALSE)</f>
        <v>Safford City - Graham County Library</v>
      </c>
      <c r="I296" s="3" t="s">
        <v>41</v>
      </c>
      <c r="J296" s="29" t="s">
        <v>14</v>
      </c>
      <c r="K296" s="29" t="s">
        <v>15</v>
      </c>
      <c r="L296" s="29" t="s">
        <v>16</v>
      </c>
      <c r="M296" s="29">
        <v>28</v>
      </c>
      <c r="N296" s="29">
        <v>183</v>
      </c>
      <c r="O296" s="29">
        <v>0</v>
      </c>
      <c r="P296" s="29">
        <v>0</v>
      </c>
      <c r="Q296" s="29">
        <v>0</v>
      </c>
      <c r="R296" s="29">
        <v>0</v>
      </c>
      <c r="S296" s="29">
        <v>89</v>
      </c>
      <c r="T296" s="29">
        <v>0</v>
      </c>
      <c r="U296" s="29">
        <v>0</v>
      </c>
      <c r="V296" s="29">
        <v>0</v>
      </c>
    </row>
    <row r="297" spans="1:22" x14ac:dyDescent="0.3">
      <c r="A297">
        <f>VLOOKUP(novplus_data[[#This Row],[Locationid]], [1]LibPAS_data!$A$2:$D$264, 4, FALSE)</f>
        <v>9301</v>
      </c>
      <c r="B297" s="8" t="str">
        <f>TEXT(C297,"yyyy")&amp;"-"&amp;"Q"&amp;LOOKUP(MONTH(C297),{1,4,7,10},{1,2,3,4})</f>
        <v>2015-Q1</v>
      </c>
      <c r="C297" s="9">
        <v>42064</v>
      </c>
      <c r="D297" s="43">
        <f>YEAR(DATE(YEAR(novplus_data[[#This Row],[Date]]), MONTH(novplus_data[[#This Row],[Date]])+6,1))</f>
        <v>2015</v>
      </c>
      <c r="E297" s="37" t="str">
        <f>TEXT(novplus_data[[#This Row],[Date]], "YYYY")</f>
        <v>2015</v>
      </c>
      <c r="F297" s="43" t="str">
        <f>TEXT(novplus_data[[#This Row],[Date]], "MMM")</f>
        <v>Mar</v>
      </c>
      <c r="G297" s="37" t="str">
        <f>VLOOKUP(I297,[1]LibPAS_data!$A$2:$C$601,3,FALSE)</f>
        <v>Yavapai</v>
      </c>
      <c r="H297" s="37" t="str">
        <f>VLOOKUP(I297,[1]LibPAS_data!$A$2:$C$601,2,FALSE)</f>
        <v>Yavapai County Library District</v>
      </c>
      <c r="I297" s="12" t="s">
        <v>43</v>
      </c>
      <c r="J297" s="29" t="s">
        <v>14</v>
      </c>
      <c r="K297" s="29" t="s">
        <v>21</v>
      </c>
      <c r="L297" s="21" t="s">
        <v>25</v>
      </c>
      <c r="M297" s="29">
        <v>35</v>
      </c>
      <c r="N297" s="29">
        <v>105712</v>
      </c>
      <c r="O297" s="29">
        <v>0</v>
      </c>
      <c r="P297" s="29">
        <v>0</v>
      </c>
      <c r="Q297" s="29">
        <v>0</v>
      </c>
      <c r="R297" s="29">
        <v>0</v>
      </c>
      <c r="S297" s="29">
        <v>0</v>
      </c>
      <c r="T297" s="29">
        <v>0</v>
      </c>
      <c r="U297" s="29">
        <v>0</v>
      </c>
      <c r="V297" s="29">
        <v>0</v>
      </c>
    </row>
    <row r="298" spans="1:22" x14ac:dyDescent="0.3">
      <c r="A298" t="e">
        <f>VLOOKUP(novplus_data[[#This Row],[Locationid]], [1]LibPAS_data!$A$2:$D$264, 4, FALSE)</f>
        <v>#N/A</v>
      </c>
      <c r="B298" s="8" t="str">
        <f>TEXT(C298,"yyyy")&amp;"-"&amp;"Q"&amp;LOOKUP(MONTH(C298),{1,4,7,10},{1,2,3,4})</f>
        <v>2015-Q1</v>
      </c>
      <c r="C298" s="9">
        <v>42064</v>
      </c>
      <c r="D298" s="43">
        <f>YEAR(DATE(YEAR(novplus_data[[#This Row],[Date]]), MONTH(novplus_data[[#This Row],[Date]])+6,1))</f>
        <v>2015</v>
      </c>
      <c r="E298" s="37" t="str">
        <f>TEXT(novplus_data[[#This Row],[Date]], "YYYY")</f>
        <v>2015</v>
      </c>
      <c r="F298" s="43" t="str">
        <f>TEXT(novplus_data[[#This Row],[Date]], "MMM")</f>
        <v>Mar</v>
      </c>
      <c r="G298" s="37" t="str">
        <f>VLOOKUP(I298,[1]LibPAS_data!$A$2:$C$601,3,FALSE)</f>
        <v>Yuma</v>
      </c>
      <c r="H298" s="37" t="str">
        <f>VLOOKUP(I298,[1]LibPAS_data!$A$2:$C$601,2,FALSE)</f>
        <v>Yuma County Library District</v>
      </c>
      <c r="I298" s="11" t="s">
        <v>44</v>
      </c>
      <c r="J298" s="29" t="s">
        <v>14</v>
      </c>
      <c r="K298" s="29" t="s">
        <v>22</v>
      </c>
      <c r="L298" s="29" t="s">
        <v>16</v>
      </c>
      <c r="M298" s="29">
        <v>59</v>
      </c>
      <c r="N298" s="29">
        <v>496</v>
      </c>
      <c r="O298" s="29">
        <v>0</v>
      </c>
      <c r="P298" s="29">
        <v>0</v>
      </c>
      <c r="Q298" s="29">
        <v>0</v>
      </c>
      <c r="R298" s="29">
        <v>0</v>
      </c>
      <c r="S298" s="29">
        <v>349</v>
      </c>
      <c r="T298" s="29">
        <v>0</v>
      </c>
      <c r="U298" s="29">
        <v>0</v>
      </c>
      <c r="V298" s="29">
        <v>0</v>
      </c>
    </row>
    <row r="299" spans="1:22" x14ac:dyDescent="0.3">
      <c r="A299" s="2" t="e">
        <f>VLOOKUP(novplus_data[[#This Row],[Locationid]], [1]LibPAS_data!$A$2:$D$264, 4, FALSE)</f>
        <v>#N/A</v>
      </c>
      <c r="B299" s="8" t="str">
        <f>TEXT(C299,"yyyy")&amp;"-"&amp;"Q"&amp;LOOKUP(MONTH(C299),{1,4,7,10},{1,2,3,4})</f>
        <v>2015-Q1</v>
      </c>
      <c r="C299" s="9">
        <v>42064</v>
      </c>
      <c r="D299" s="43">
        <f>YEAR(DATE(YEAR(novplus_data[[#This Row],[Date]]), MONTH(novplus_data[[#This Row],[Date]])+6,1))</f>
        <v>2015</v>
      </c>
      <c r="E299" s="37" t="str">
        <f>TEXT(novplus_data[[#This Row],[Date]], "YYYY")</f>
        <v>2015</v>
      </c>
      <c r="F299" s="43" t="str">
        <f>TEXT(novplus_data[[#This Row],[Date]], "MMM")</f>
        <v>Mar</v>
      </c>
      <c r="G299" s="37" t="str">
        <f>VLOOKUP(I299,[1]LibPAS_data!$A$2:$C$601,3,FALSE)</f>
        <v>Yuma</v>
      </c>
      <c r="H299" s="37" t="str">
        <f>VLOOKUP(I299,[1]LibPAS_data!$A$2:$C$601,2,FALSE)</f>
        <v>Yuma County Library District</v>
      </c>
      <c r="I299" s="11" t="s">
        <v>44</v>
      </c>
      <c r="J299" s="2" t="s">
        <v>14</v>
      </c>
      <c r="K299" s="2" t="s">
        <v>23</v>
      </c>
      <c r="L299" s="21" t="s">
        <v>25</v>
      </c>
      <c r="M299" s="2">
        <v>19</v>
      </c>
      <c r="N299" s="2">
        <v>7143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</row>
    <row r="300" spans="1:22" x14ac:dyDescent="0.3">
      <c r="A300">
        <f>VLOOKUP(novplus_data[[#This Row],[Locationid]], [1]LibPAS_data!$A$2:$D$264, 4, FALSE)</f>
        <v>22669</v>
      </c>
      <c r="B300" s="8" t="str">
        <f>TEXT(C300,"yyyy")&amp;"-"&amp;"Q"&amp;LOOKUP(MONTH(C300),{1,4,7,10},{1,2,3,4})</f>
        <v>2015-Q2</v>
      </c>
      <c r="C300" s="9">
        <v>42095</v>
      </c>
      <c r="D300" s="43">
        <f>YEAR(DATE(YEAR(novplus_data[[#This Row],[Date]]), MONTH(novplus_data[[#This Row],[Date]])+6,1))</f>
        <v>2015</v>
      </c>
      <c r="E300" s="37" t="str">
        <f>TEXT(novplus_data[[#This Row],[Date]], "YYYY")</f>
        <v>2015</v>
      </c>
      <c r="F300" s="43" t="str">
        <f>TEXT(novplus_data[[#This Row],[Date]], "MMM")</f>
        <v>Apr</v>
      </c>
      <c r="G300" s="37" t="str">
        <f>VLOOKUP(I300,[1]LibPAS_data!$A$2:$C$601,3,FALSE)</f>
        <v>Maricopa</v>
      </c>
      <c r="H300" s="37" t="str">
        <f>VLOOKUP(I300,[1]LibPAS_data!$A$2:$C$601,2,FALSE)</f>
        <v>Avondale Public Library</v>
      </c>
      <c r="I300" s="11" t="s">
        <v>28</v>
      </c>
      <c r="J300" s="29" t="s">
        <v>14</v>
      </c>
      <c r="K300" s="29" t="s">
        <v>15</v>
      </c>
      <c r="L300" s="29" t="s">
        <v>16</v>
      </c>
      <c r="M300" s="29">
        <v>1</v>
      </c>
      <c r="N300" s="29">
        <v>2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  <c r="V300" s="29">
        <v>0</v>
      </c>
    </row>
    <row r="301" spans="1:22" x14ac:dyDescent="0.3">
      <c r="A301">
        <f>VLOOKUP(novplus_data[[#This Row],[Locationid]], [1]LibPAS_data!$A$2:$D$264, 4, FALSE)</f>
        <v>309229</v>
      </c>
      <c r="B301" s="8" t="str">
        <f>TEXT(C301,"yyyy")&amp;"-"&amp;"Q"&amp;LOOKUP(MONTH(C301),{1,4,7,10},{1,2,3,4})</f>
        <v>2015-Q2</v>
      </c>
      <c r="C301" s="9">
        <v>42095</v>
      </c>
      <c r="D301" s="43">
        <f>YEAR(DATE(YEAR(novplus_data[[#This Row],[Date]]), MONTH(novplus_data[[#This Row],[Date]])+6,1))</f>
        <v>2015</v>
      </c>
      <c r="E301" s="37" t="str">
        <f>TEXT(novplus_data[[#This Row],[Date]], "YYYY")</f>
        <v>2015</v>
      </c>
      <c r="F301" s="43" t="str">
        <f>TEXT(novplus_data[[#This Row],[Date]], "MMM")</f>
        <v>Apr</v>
      </c>
      <c r="G301" s="37" t="str">
        <f>VLOOKUP(I301,[1]LibPAS_data!$A$2:$C$601,3,FALSE)</f>
        <v>Maricopa</v>
      </c>
      <c r="H301" s="37" t="str">
        <f>VLOOKUP(I301,[1]LibPAS_data!$A$2:$C$601,2,FALSE)</f>
        <v xml:space="preserve">Chandler Public Library </v>
      </c>
      <c r="I301" s="11" t="s">
        <v>46</v>
      </c>
      <c r="J301" s="29" t="s">
        <v>14</v>
      </c>
      <c r="K301" s="29" t="s">
        <v>15</v>
      </c>
      <c r="L301" s="31" t="s">
        <v>16</v>
      </c>
      <c r="M301" s="29">
        <v>70</v>
      </c>
      <c r="N301" s="29">
        <v>125</v>
      </c>
      <c r="O301" s="29">
        <v>1</v>
      </c>
      <c r="P301" s="29">
        <v>1</v>
      </c>
      <c r="Q301" s="29">
        <v>0</v>
      </c>
      <c r="R301" s="29">
        <v>0</v>
      </c>
      <c r="S301" s="29">
        <v>114</v>
      </c>
      <c r="T301" s="29">
        <v>0</v>
      </c>
      <c r="U301" s="29">
        <v>0</v>
      </c>
      <c r="V301" s="29">
        <v>0</v>
      </c>
    </row>
    <row r="302" spans="1:22" x14ac:dyDescent="0.3">
      <c r="A302">
        <f>VLOOKUP(novplus_data[[#This Row],[Locationid]], [1]LibPAS_data!$A$2:$D$264, 4, FALSE)</f>
        <v>7004</v>
      </c>
      <c r="B302" s="8" t="str">
        <f>TEXT(C302,"yyyy")&amp;"-"&amp;"Q"&amp;LOOKUP(MONTH(C302),{1,4,7,10},{1,2,3,4})</f>
        <v>2015-Q2</v>
      </c>
      <c r="C302" s="9">
        <v>42095</v>
      </c>
      <c r="D302" s="43">
        <f>YEAR(DATE(YEAR(novplus_data[[#This Row],[Date]]), MONTH(novplus_data[[#This Row],[Date]])+6,1))</f>
        <v>2015</v>
      </c>
      <c r="E302" s="37" t="str">
        <f>TEXT(novplus_data[[#This Row],[Date]], "YYYY")</f>
        <v>2015</v>
      </c>
      <c r="F302" s="43" t="str">
        <f>TEXT(novplus_data[[#This Row],[Date]], "MMM")</f>
        <v>Apr</v>
      </c>
      <c r="G302" s="37" t="str">
        <f>VLOOKUP(I302,[1]LibPAS_data!$A$2:$C$601,3,FALSE)</f>
        <v>Maricopa</v>
      </c>
      <c r="H302" s="37" t="str">
        <f>VLOOKUP(I302,[1]LibPAS_data!$A$2:$C$601,2,FALSE)</f>
        <v>Desert Foothills Branch Library</v>
      </c>
      <c r="I302" s="13" t="s">
        <v>47</v>
      </c>
      <c r="J302" s="29" t="s">
        <v>14</v>
      </c>
      <c r="K302" s="29" t="s">
        <v>15</v>
      </c>
      <c r="L302" s="31" t="s">
        <v>16</v>
      </c>
      <c r="M302" s="29">
        <v>2</v>
      </c>
      <c r="N302" s="29">
        <v>2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 s="29">
        <v>0</v>
      </c>
      <c r="U302" s="29">
        <v>0</v>
      </c>
      <c r="V302" s="29">
        <v>1</v>
      </c>
    </row>
    <row r="303" spans="1:22" x14ac:dyDescent="0.3">
      <c r="A303">
        <f>VLOOKUP(novplus_data[[#This Row],[Locationid]], [1]LibPAS_data!$A$2:$D$264, 4, FALSE)</f>
        <v>102303</v>
      </c>
      <c r="B303" s="8" t="str">
        <f>TEXT(C303,"yyyy")&amp;"-"&amp;"Q"&amp;LOOKUP(MONTH(C303),{1,4,7,10},{1,2,3,4})</f>
        <v>2015-Q2</v>
      </c>
      <c r="C303" s="9">
        <v>42095</v>
      </c>
      <c r="D303" s="43">
        <f>YEAR(DATE(YEAR(novplus_data[[#This Row],[Date]]), MONTH(novplus_data[[#This Row],[Date]])+6,1))</f>
        <v>2015</v>
      </c>
      <c r="E303" s="37" t="str">
        <f>TEXT(novplus_data[[#This Row],[Date]], "YYYY")</f>
        <v>2015</v>
      </c>
      <c r="F303" s="43" t="str">
        <f>TEXT(novplus_data[[#This Row],[Date]], "MMM")</f>
        <v>Apr</v>
      </c>
      <c r="G303" s="37" t="str">
        <f>VLOOKUP(I303,[1]LibPAS_data!$A$2:$C$601,3,FALSE)</f>
        <v>Maricopa</v>
      </c>
      <c r="H303" s="37" t="str">
        <f>VLOOKUP(I303,[1]LibPAS_data!$A$2:$C$601,2,FALSE)</f>
        <v xml:space="preserve">Glendale Public Library </v>
      </c>
      <c r="I303" s="11" t="s">
        <v>48</v>
      </c>
      <c r="J303" s="29" t="s">
        <v>14</v>
      </c>
      <c r="K303" s="29" t="s">
        <v>15</v>
      </c>
      <c r="L303" s="29" t="s">
        <v>16</v>
      </c>
      <c r="M303" s="29">
        <v>66</v>
      </c>
      <c r="N303" s="29">
        <v>651</v>
      </c>
      <c r="O303" s="29">
        <v>0</v>
      </c>
      <c r="P303" s="29">
        <v>0</v>
      </c>
      <c r="Q303" s="29">
        <v>0</v>
      </c>
      <c r="R303" s="29">
        <v>0</v>
      </c>
      <c r="S303" s="29">
        <v>523</v>
      </c>
      <c r="T303" s="29">
        <v>0</v>
      </c>
      <c r="U303" s="29">
        <v>0</v>
      </c>
      <c r="V303" s="29">
        <v>0</v>
      </c>
    </row>
    <row r="304" spans="1:22" x14ac:dyDescent="0.3">
      <c r="A304">
        <f>VLOOKUP(novplus_data[[#This Row],[Locationid]], [1]LibPAS_data!$A$2:$D$264, 4, FALSE)</f>
        <v>147983</v>
      </c>
      <c r="B304" s="8" t="str">
        <f>TEXT(C304,"yyyy")&amp;"-"&amp;"Q"&amp;LOOKUP(MONTH(C304),{1,4,7,10},{1,2,3,4})</f>
        <v>2015-Q2</v>
      </c>
      <c r="C304" s="9">
        <v>42095</v>
      </c>
      <c r="D304" s="43">
        <f>YEAR(DATE(YEAR(novplus_data[[#This Row],[Date]]), MONTH(novplus_data[[#This Row],[Date]])+6,1))</f>
        <v>2015</v>
      </c>
      <c r="E304" s="37" t="str">
        <f>TEXT(novplus_data[[#This Row],[Date]], "YYYY")</f>
        <v>2015</v>
      </c>
      <c r="F304" s="43" t="str">
        <f>TEXT(novplus_data[[#This Row],[Date]], "MMM")</f>
        <v>Apr</v>
      </c>
      <c r="G304" s="37" t="str">
        <f>VLOOKUP(I304,[1]LibPAS_data!$A$2:$C$601,3,FALSE)</f>
        <v>Maricopa</v>
      </c>
      <c r="H304" s="37" t="str">
        <f>VLOOKUP(I304,[1]LibPAS_data!$A$2:$C$601,2,FALSE)</f>
        <v>Mesa Public Library</v>
      </c>
      <c r="I304" s="11" t="s">
        <v>50</v>
      </c>
      <c r="J304" s="29" t="s">
        <v>14</v>
      </c>
      <c r="K304" s="29" t="s">
        <v>15</v>
      </c>
      <c r="L304" s="31" t="s">
        <v>16</v>
      </c>
      <c r="M304" s="29">
        <v>63</v>
      </c>
      <c r="N304" s="29">
        <v>139</v>
      </c>
      <c r="O304" s="29">
        <v>0</v>
      </c>
      <c r="P304" s="29">
        <v>0</v>
      </c>
      <c r="Q304" s="29">
        <v>0</v>
      </c>
      <c r="R304" s="29">
        <v>0</v>
      </c>
      <c r="S304" s="29">
        <v>182</v>
      </c>
      <c r="T304" s="29">
        <v>0</v>
      </c>
      <c r="U304" s="29">
        <v>0</v>
      </c>
      <c r="V304" s="29">
        <v>6</v>
      </c>
    </row>
    <row r="305" spans="1:22" x14ac:dyDescent="0.3">
      <c r="A305">
        <f>VLOOKUP(novplus_data[[#This Row],[Locationid]], [1]LibPAS_data!$A$2:$D$264, 4, FALSE)</f>
        <v>147983</v>
      </c>
      <c r="B305" s="8" t="str">
        <f>TEXT(C305,"yyyy")&amp;"-"&amp;"Q"&amp;LOOKUP(MONTH(C305),{1,4,7,10},{1,2,3,4})</f>
        <v>2015-Q2</v>
      </c>
      <c r="C305" s="9">
        <v>42095</v>
      </c>
      <c r="D305" s="43">
        <f>YEAR(DATE(YEAR(novplus_data[[#This Row],[Date]]), MONTH(novplus_data[[#This Row],[Date]])+6,1))</f>
        <v>2015</v>
      </c>
      <c r="E305" s="37" t="str">
        <f>TEXT(novplus_data[[#This Row],[Date]], "YYYY")</f>
        <v>2015</v>
      </c>
      <c r="F305" s="43" t="str">
        <f>TEXT(novplus_data[[#This Row],[Date]], "MMM")</f>
        <v>Apr</v>
      </c>
      <c r="G305" s="37" t="str">
        <f>VLOOKUP(I305,[1]LibPAS_data!$A$2:$C$601,3,FALSE)</f>
        <v>Maricopa</v>
      </c>
      <c r="H305" s="37" t="str">
        <f>VLOOKUP(I305,[1]LibPAS_data!$A$2:$C$601,2,FALSE)</f>
        <v>Mesa Public Library</v>
      </c>
      <c r="I305" s="11" t="s">
        <v>50</v>
      </c>
      <c r="J305" s="29" t="s">
        <v>14</v>
      </c>
      <c r="K305" s="29" t="s">
        <v>23</v>
      </c>
      <c r="L305" s="31" t="s">
        <v>25</v>
      </c>
      <c r="M305" s="29">
        <v>12</v>
      </c>
      <c r="N305" s="29">
        <v>9214</v>
      </c>
      <c r="O305" s="29">
        <v>0</v>
      </c>
      <c r="P305" s="29">
        <v>0</v>
      </c>
      <c r="Q305" s="29">
        <v>0</v>
      </c>
      <c r="R305" s="29">
        <v>0</v>
      </c>
      <c r="S305" s="29">
        <v>0</v>
      </c>
      <c r="T305" s="29">
        <v>0</v>
      </c>
      <c r="U305" s="29">
        <v>0</v>
      </c>
      <c r="V305" s="29">
        <v>0</v>
      </c>
    </row>
    <row r="306" spans="1:22" x14ac:dyDescent="0.3">
      <c r="A306" s="37">
        <f>VLOOKUP(novplus_data[[#This Row],[Locationid]], [1]LibPAS_data!$A$2:$D$264, 4, FALSE)</f>
        <v>109952</v>
      </c>
      <c r="B306" s="14" t="str">
        <f>TEXT(C306,"yyyy")&amp;"-"&amp;"Q"&amp;LOOKUP(MONTH(C306),{1,4,7,10},{1,2,3,4})</f>
        <v>2015-Q2</v>
      </c>
      <c r="C306" s="9">
        <v>42095</v>
      </c>
      <c r="D306" s="43">
        <f>YEAR(DATE(YEAR(novplus_data[[#This Row],[Date]]), MONTH(novplus_data[[#This Row],[Date]])+6,1))</f>
        <v>2015</v>
      </c>
      <c r="E306" s="37" t="str">
        <f>TEXT(novplus_data[[#This Row],[Date]], "YYYY")</f>
        <v>2015</v>
      </c>
      <c r="F306" s="43" t="str">
        <f>TEXT(novplus_data[[#This Row],[Date]], "MMM")</f>
        <v>Apr</v>
      </c>
      <c r="G306" s="37" t="str">
        <f>VLOOKUP(I306,[1]LibPAS_data!$A$2:$C$601,3,FALSE)</f>
        <v>Maricopa</v>
      </c>
      <c r="H306" s="37" t="str">
        <f>VLOOKUP(I306,[1]LibPAS_data!$A$2:$C$601,2,FALSE)</f>
        <v>Peoria Public Library</v>
      </c>
      <c r="I306" s="16" t="s">
        <v>52</v>
      </c>
      <c r="J306" s="37" t="s">
        <v>14</v>
      </c>
      <c r="K306" s="37" t="s">
        <v>22</v>
      </c>
      <c r="L306" s="37" t="s">
        <v>16</v>
      </c>
      <c r="M306" s="37">
        <v>3</v>
      </c>
      <c r="N306" s="37">
        <v>19</v>
      </c>
      <c r="O306" s="37">
        <v>0</v>
      </c>
      <c r="P306" s="37">
        <v>0</v>
      </c>
      <c r="Q306" s="37">
        <v>0</v>
      </c>
      <c r="R306" s="37">
        <v>0</v>
      </c>
      <c r="S306" s="37">
        <v>15</v>
      </c>
      <c r="T306" s="37">
        <v>0</v>
      </c>
      <c r="U306" s="37">
        <v>0</v>
      </c>
      <c r="V306" s="37">
        <v>0</v>
      </c>
    </row>
    <row r="307" spans="1:22" x14ac:dyDescent="0.3">
      <c r="A307">
        <f>VLOOKUP(novplus_data[[#This Row],[Locationid]], [1]LibPAS_data!$A$2:$D$264, 4, FALSE)</f>
        <v>943450</v>
      </c>
      <c r="B307" s="8" t="str">
        <f>TEXT(C307,"yyyy")&amp;"-"&amp;"Q"&amp;LOOKUP(MONTH(C307),{1,4,7,10},{1,2,3,4})</f>
        <v>2015-Q2</v>
      </c>
      <c r="C307" s="9">
        <v>42095</v>
      </c>
      <c r="D307" s="43">
        <f>YEAR(DATE(YEAR(novplus_data[[#This Row],[Date]]), MONTH(novplus_data[[#This Row],[Date]])+6,1))</f>
        <v>2015</v>
      </c>
      <c r="E307" s="37" t="str">
        <f>TEXT(novplus_data[[#This Row],[Date]], "YYYY")</f>
        <v>2015</v>
      </c>
      <c r="F307" s="43" t="str">
        <f>TEXT(novplus_data[[#This Row],[Date]], "MMM")</f>
        <v>Apr</v>
      </c>
      <c r="G307" s="37" t="str">
        <f>VLOOKUP(I307,[1]LibPAS_data!$A$2:$C$601,3,FALSE)</f>
        <v>Maricopa</v>
      </c>
      <c r="H307" s="37" t="str">
        <f>VLOOKUP(I307,[1]LibPAS_data!$A$2:$C$601,2,FALSE)</f>
        <v>Phoenix Public Library</v>
      </c>
      <c r="I307" s="13" t="s">
        <v>53</v>
      </c>
      <c r="J307" s="30" t="s">
        <v>14</v>
      </c>
      <c r="K307" s="30" t="s">
        <v>78</v>
      </c>
      <c r="L307" s="30" t="s">
        <v>25</v>
      </c>
      <c r="M307" s="30">
        <v>72</v>
      </c>
      <c r="N307" s="30">
        <v>72</v>
      </c>
      <c r="O307" s="30">
        <v>0</v>
      </c>
      <c r="P307" s="30">
        <v>0</v>
      </c>
      <c r="Q307" s="30">
        <v>0</v>
      </c>
      <c r="R307" s="30">
        <v>0</v>
      </c>
      <c r="S307" s="30">
        <v>0</v>
      </c>
      <c r="T307" s="30">
        <v>0</v>
      </c>
      <c r="U307" s="30">
        <v>0</v>
      </c>
      <c r="V307" s="30">
        <v>0</v>
      </c>
    </row>
    <row r="308" spans="1:22" x14ac:dyDescent="0.3">
      <c r="A308">
        <f>VLOOKUP(novplus_data[[#This Row],[Locationid]], [1]LibPAS_data!$A$2:$D$264, 4, FALSE)</f>
        <v>943450</v>
      </c>
      <c r="B308" s="8" t="str">
        <f>TEXT(C308,"yyyy")&amp;"-"&amp;"Q"&amp;LOOKUP(MONTH(C308),{1,4,7,10},{1,2,3,4})</f>
        <v>2015-Q2</v>
      </c>
      <c r="C308" s="9">
        <v>42095</v>
      </c>
      <c r="D308" s="43">
        <f>YEAR(DATE(YEAR(novplus_data[[#This Row],[Date]]), MONTH(novplus_data[[#This Row],[Date]])+6,1))</f>
        <v>2015</v>
      </c>
      <c r="E308" s="37" t="str">
        <f>TEXT(novplus_data[[#This Row],[Date]], "YYYY")</f>
        <v>2015</v>
      </c>
      <c r="F308" s="43" t="str">
        <f>TEXT(novplus_data[[#This Row],[Date]], "MMM")</f>
        <v>Apr</v>
      </c>
      <c r="G308" s="37" t="str">
        <f>VLOOKUP(I308,[1]LibPAS_data!$A$2:$C$601,3,FALSE)</f>
        <v>Maricopa</v>
      </c>
      <c r="H308" s="37" t="str">
        <f>VLOOKUP(I308,[1]LibPAS_data!$A$2:$C$601,2,FALSE)</f>
        <v>Phoenix Public Library</v>
      </c>
      <c r="I308" s="13" t="s">
        <v>53</v>
      </c>
      <c r="J308" s="30" t="s">
        <v>14</v>
      </c>
      <c r="K308" s="30" t="s">
        <v>15</v>
      </c>
      <c r="L308" s="30" t="s">
        <v>16</v>
      </c>
      <c r="M308" s="30">
        <v>132</v>
      </c>
      <c r="N308" s="30">
        <v>316</v>
      </c>
      <c r="O308" s="30">
        <v>1</v>
      </c>
      <c r="P308" s="30">
        <v>1</v>
      </c>
      <c r="Q308" s="30">
        <v>0</v>
      </c>
      <c r="R308" s="30">
        <v>0</v>
      </c>
      <c r="S308" s="30">
        <v>366</v>
      </c>
      <c r="T308" s="30">
        <v>0</v>
      </c>
      <c r="U308" s="30">
        <v>0</v>
      </c>
      <c r="V308" s="30">
        <v>50</v>
      </c>
    </row>
    <row r="309" spans="1:22" x14ac:dyDescent="0.3">
      <c r="A309">
        <f>VLOOKUP(novplus_data[[#This Row],[Locationid]], [1]LibPAS_data!$A$2:$D$264, 4, FALSE)</f>
        <v>943450</v>
      </c>
      <c r="B309" s="8" t="str">
        <f>TEXT(C309,"yyyy")&amp;"-"&amp;"Q"&amp;LOOKUP(MONTH(C309),{1,4,7,10},{1,2,3,4})</f>
        <v>2015-Q2</v>
      </c>
      <c r="C309" s="9">
        <v>42095</v>
      </c>
      <c r="D309" s="43">
        <f>YEAR(DATE(YEAR(novplus_data[[#This Row],[Date]]), MONTH(novplus_data[[#This Row],[Date]])+6,1))</f>
        <v>2015</v>
      </c>
      <c r="E309" s="37" t="str">
        <f>TEXT(novplus_data[[#This Row],[Date]], "YYYY")</f>
        <v>2015</v>
      </c>
      <c r="F309" s="43" t="str">
        <f>TEXT(novplus_data[[#This Row],[Date]], "MMM")</f>
        <v>Apr</v>
      </c>
      <c r="G309" s="37" t="str">
        <f>VLOOKUP(I309,[1]LibPAS_data!$A$2:$C$601,3,FALSE)</f>
        <v>Maricopa</v>
      </c>
      <c r="H309" s="37" t="str">
        <f>VLOOKUP(I309,[1]LibPAS_data!$A$2:$C$601,2,FALSE)</f>
        <v>Phoenix Public Library</v>
      </c>
      <c r="I309" s="13" t="s">
        <v>53</v>
      </c>
      <c r="J309" s="30" t="s">
        <v>14</v>
      </c>
      <c r="K309" s="30" t="s">
        <v>79</v>
      </c>
      <c r="L309" s="30" t="s">
        <v>25</v>
      </c>
      <c r="M309" s="30">
        <v>1</v>
      </c>
      <c r="N309" s="30">
        <v>4177</v>
      </c>
      <c r="O309" s="30">
        <v>0</v>
      </c>
      <c r="P309" s="30">
        <v>0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</row>
    <row r="310" spans="1:22" x14ac:dyDescent="0.3">
      <c r="A310">
        <f>VLOOKUP(novplus_data[[#This Row],[Locationid]], [1]LibPAS_data!$A$2:$D$264, 4, FALSE)</f>
        <v>943450</v>
      </c>
      <c r="B310" s="8" t="str">
        <f>TEXT(C310,"yyyy")&amp;"-"&amp;"Q"&amp;LOOKUP(MONTH(C310),{1,4,7,10},{1,2,3,4})</f>
        <v>2015-Q2</v>
      </c>
      <c r="C310" s="9">
        <v>42095</v>
      </c>
      <c r="D310" s="43">
        <f>YEAR(DATE(YEAR(novplus_data[[#This Row],[Date]]), MONTH(novplus_data[[#This Row],[Date]])+6,1))</f>
        <v>2015</v>
      </c>
      <c r="E310" s="37" t="str">
        <f>TEXT(novplus_data[[#This Row],[Date]], "YYYY")</f>
        <v>2015</v>
      </c>
      <c r="F310" s="43" t="str">
        <f>TEXT(novplus_data[[#This Row],[Date]], "MMM")</f>
        <v>Apr</v>
      </c>
      <c r="G310" s="37" t="str">
        <f>VLOOKUP(I310,[1]LibPAS_data!$A$2:$C$601,3,FALSE)</f>
        <v>Maricopa</v>
      </c>
      <c r="H310" s="37" t="str">
        <f>VLOOKUP(I310,[1]LibPAS_data!$A$2:$C$601,2,FALSE)</f>
        <v>Phoenix Public Library</v>
      </c>
      <c r="I310" s="13" t="s">
        <v>53</v>
      </c>
      <c r="J310" s="30" t="s">
        <v>14</v>
      </c>
      <c r="K310" s="30" t="s">
        <v>80</v>
      </c>
      <c r="L310" s="30" t="s">
        <v>25</v>
      </c>
      <c r="M310" s="30">
        <v>48</v>
      </c>
      <c r="N310" s="30">
        <v>163760</v>
      </c>
      <c r="O310" s="30">
        <v>0</v>
      </c>
      <c r="P310" s="30">
        <v>0</v>
      </c>
      <c r="Q310" s="30">
        <v>0</v>
      </c>
      <c r="R310" s="30">
        <v>0</v>
      </c>
      <c r="S310" s="30">
        <v>0</v>
      </c>
      <c r="T310" s="30">
        <v>0</v>
      </c>
      <c r="U310" s="30">
        <v>0</v>
      </c>
      <c r="V310" s="30">
        <v>0</v>
      </c>
    </row>
    <row r="311" spans="1:22" x14ac:dyDescent="0.3">
      <c r="A311">
        <f>VLOOKUP(novplus_data[[#This Row],[Locationid]], [1]LibPAS_data!$A$2:$D$264, 4, FALSE)</f>
        <v>174482</v>
      </c>
      <c r="B311" s="8" t="str">
        <f>TEXT(C311,"yyyy")&amp;"-"&amp;"Q"&amp;LOOKUP(MONTH(C311),{1,4,7,10},{1,2,3,4})</f>
        <v>2015-Q2</v>
      </c>
      <c r="C311" s="9">
        <v>42095</v>
      </c>
      <c r="D311" s="43">
        <f>YEAR(DATE(YEAR(novplus_data[[#This Row],[Date]]), MONTH(novplus_data[[#This Row],[Date]])+6,1))</f>
        <v>2015</v>
      </c>
      <c r="E311" s="37" t="str">
        <f>TEXT(novplus_data[[#This Row],[Date]], "YYYY")</f>
        <v>2015</v>
      </c>
      <c r="F311" s="43" t="str">
        <f>TEXT(novplus_data[[#This Row],[Date]], "MMM")</f>
        <v>Apr</v>
      </c>
      <c r="G311" s="37" t="str">
        <f>VLOOKUP(I311,[1]LibPAS_data!$A$2:$C$601,3,FALSE)</f>
        <v>Maricopa</v>
      </c>
      <c r="H311" s="37" t="str">
        <f>VLOOKUP(I311,[1]LibPAS_data!$A$2:$C$601,2,FALSE)</f>
        <v>Scottsdale Public Library</v>
      </c>
      <c r="I311" s="11" t="s">
        <v>55</v>
      </c>
      <c r="J311" s="30" t="s">
        <v>14</v>
      </c>
      <c r="K311" s="30" t="s">
        <v>15</v>
      </c>
      <c r="L311" s="30" t="s">
        <v>16</v>
      </c>
      <c r="M311" s="30">
        <v>60</v>
      </c>
      <c r="N311" s="30">
        <v>143</v>
      </c>
      <c r="O311" s="30">
        <v>0</v>
      </c>
      <c r="P311" s="30">
        <v>0</v>
      </c>
      <c r="Q311" s="30">
        <v>0</v>
      </c>
      <c r="R311" s="30">
        <v>0</v>
      </c>
      <c r="S311" s="30">
        <v>144</v>
      </c>
      <c r="T311" s="30">
        <v>0</v>
      </c>
      <c r="U311" s="30">
        <v>0</v>
      </c>
      <c r="V311" s="30">
        <v>3</v>
      </c>
    </row>
    <row r="312" spans="1:22" x14ac:dyDescent="0.3">
      <c r="A312">
        <f>VLOOKUP(novplus_data[[#This Row],[Locationid]], [1]LibPAS_data!$A$2:$D$264, 4, FALSE)</f>
        <v>174482</v>
      </c>
      <c r="B312" s="8" t="str">
        <f>TEXT(C312,"yyyy")&amp;"-"&amp;"Q"&amp;LOOKUP(MONTH(C312),{1,4,7,10},{1,2,3,4})</f>
        <v>2015-Q2</v>
      </c>
      <c r="C312" s="9">
        <v>42095</v>
      </c>
      <c r="D312" s="43">
        <f>YEAR(DATE(YEAR(novplus_data[[#This Row],[Date]]), MONTH(novplus_data[[#This Row],[Date]])+6,1))</f>
        <v>2015</v>
      </c>
      <c r="E312" s="37" t="str">
        <f>TEXT(novplus_data[[#This Row],[Date]], "YYYY")</f>
        <v>2015</v>
      </c>
      <c r="F312" s="43" t="str">
        <f>TEXT(novplus_data[[#This Row],[Date]], "MMM")</f>
        <v>Apr</v>
      </c>
      <c r="G312" s="37" t="str">
        <f>VLOOKUP(I312,[1]LibPAS_data!$A$2:$C$601,3,FALSE)</f>
        <v>Maricopa</v>
      </c>
      <c r="H312" s="37" t="str">
        <f>VLOOKUP(I312,[1]LibPAS_data!$A$2:$C$601,2,FALSE)</f>
        <v>Scottsdale Public Library</v>
      </c>
      <c r="I312" s="11" t="s">
        <v>55</v>
      </c>
      <c r="J312" s="30" t="s">
        <v>14</v>
      </c>
      <c r="K312" s="30" t="s">
        <v>23</v>
      </c>
      <c r="L312" s="31" t="s">
        <v>25</v>
      </c>
      <c r="M312" s="30">
        <v>31</v>
      </c>
      <c r="N312" s="30">
        <v>49585</v>
      </c>
      <c r="O312" s="30">
        <v>0</v>
      </c>
      <c r="P312" s="30">
        <v>0</v>
      </c>
      <c r="Q312" s="30">
        <v>0</v>
      </c>
      <c r="R312" s="30">
        <v>0</v>
      </c>
      <c r="S312" s="30">
        <v>0</v>
      </c>
      <c r="T312" s="30">
        <v>0</v>
      </c>
      <c r="U312" s="30">
        <v>0</v>
      </c>
      <c r="V312" s="30">
        <v>0</v>
      </c>
    </row>
    <row r="313" spans="1:22" x14ac:dyDescent="0.3">
      <c r="A313" s="2">
        <f>VLOOKUP(novplus_data[[#This Row],[Locationid]], [1]LibPAS_data!$A$2:$D$264, 4, FALSE)</f>
        <v>140708</v>
      </c>
      <c r="B313" s="8" t="str">
        <f>TEXT(C313,"yyyy")&amp;"-"&amp;"Q"&amp;LOOKUP(MONTH(C313),{1,4,7,10},{1,2,3,4})</f>
        <v>2015-Q2</v>
      </c>
      <c r="C313" s="9">
        <v>42095</v>
      </c>
      <c r="D313" s="43">
        <f>YEAR(DATE(YEAR(novplus_data[[#This Row],[Date]]), MONTH(novplus_data[[#This Row],[Date]])+6,1))</f>
        <v>2015</v>
      </c>
      <c r="E313" s="37" t="str">
        <f>TEXT(novplus_data[[#This Row],[Date]], "YYYY")</f>
        <v>2015</v>
      </c>
      <c r="F313" s="43" t="str">
        <f>TEXT(novplus_data[[#This Row],[Date]], "MMM")</f>
        <v>Apr</v>
      </c>
      <c r="G313" s="37" t="str">
        <f>VLOOKUP(I313,[1]LibPAS_data!$A$2:$C$601,3,FALSE)</f>
        <v>Maricopa</v>
      </c>
      <c r="H313" s="37" t="str">
        <f>VLOOKUP(I313,[1]LibPAS_data!$A$2:$C$601,2,FALSE)</f>
        <v>Tempe Public Library</v>
      </c>
      <c r="I313" s="20" t="s">
        <v>56</v>
      </c>
      <c r="J313" s="2" t="s">
        <v>14</v>
      </c>
      <c r="K313" s="2" t="s">
        <v>15</v>
      </c>
      <c r="L313" s="2" t="s">
        <v>16</v>
      </c>
      <c r="M313" s="2">
        <v>12</v>
      </c>
      <c r="N313" s="2">
        <v>33</v>
      </c>
      <c r="O313" s="2">
        <v>0</v>
      </c>
      <c r="P313" s="2">
        <v>0</v>
      </c>
      <c r="Q313" s="2">
        <v>0</v>
      </c>
      <c r="R313" s="2">
        <v>0</v>
      </c>
      <c r="S313" s="2">
        <v>17</v>
      </c>
      <c r="T313" s="2">
        <v>0</v>
      </c>
      <c r="U313" s="2">
        <v>0</v>
      </c>
      <c r="V313" s="2">
        <v>200</v>
      </c>
    </row>
    <row r="314" spans="1:22" x14ac:dyDescent="0.3">
      <c r="A314">
        <f>VLOOKUP(novplus_data[[#This Row],[Locationid]], [1]LibPAS_data!$A$2:$D$264, 4, FALSE)</f>
        <v>145358</v>
      </c>
      <c r="B314" s="8" t="str">
        <f>TEXT(C314,"yyyy")&amp;"-"&amp;"Q"&amp;LOOKUP(MONTH(C314),{1,4,7,10},{1,2,3,4})</f>
        <v>2015-Q2</v>
      </c>
      <c r="C314" s="9">
        <v>42095</v>
      </c>
      <c r="D314" s="43">
        <f>YEAR(DATE(YEAR(novplus_data[[#This Row],[Date]]), MONTH(novplus_data[[#This Row],[Date]])+6,1))</f>
        <v>2015</v>
      </c>
      <c r="E314" s="37" t="str">
        <f>TEXT(novplus_data[[#This Row],[Date]], "YYYY")</f>
        <v>2015</v>
      </c>
      <c r="F314" s="43" t="str">
        <f>TEXT(novplus_data[[#This Row],[Date]], "MMM")</f>
        <v>Apr</v>
      </c>
      <c r="G314" s="37" t="str">
        <f>VLOOKUP(I314,[1]LibPAS_data!$A$2:$C$601,3,FALSE)</f>
        <v>Maricopa</v>
      </c>
      <c r="H314" s="37" t="str">
        <f>VLOOKUP(I314,[1]LibPAS_data!$A$2:$C$601,2,FALSE)</f>
        <v>Maricopa County Library District</v>
      </c>
      <c r="I314" s="11" t="s">
        <v>49</v>
      </c>
      <c r="J314" s="30" t="s">
        <v>14</v>
      </c>
      <c r="K314" s="30" t="s">
        <v>15</v>
      </c>
      <c r="L314" s="30" t="s">
        <v>16</v>
      </c>
      <c r="M314" s="30">
        <v>188</v>
      </c>
      <c r="N314" s="30">
        <v>816</v>
      </c>
      <c r="O314" s="30">
        <v>0</v>
      </c>
      <c r="P314" s="30">
        <v>0</v>
      </c>
      <c r="Q314" s="30">
        <v>0</v>
      </c>
      <c r="R314" s="30">
        <v>0</v>
      </c>
      <c r="S314" s="30">
        <v>514</v>
      </c>
      <c r="T314" s="30">
        <v>0</v>
      </c>
      <c r="U314" s="30">
        <v>0</v>
      </c>
      <c r="V314" s="30">
        <v>0</v>
      </c>
    </row>
    <row r="315" spans="1:22" x14ac:dyDescent="0.3">
      <c r="A315">
        <f>VLOOKUP(novplus_data[[#This Row],[Locationid]], [1]LibPAS_data!$A$2:$D$264, 4, FALSE)</f>
        <v>145358</v>
      </c>
      <c r="B315" s="8" t="str">
        <f>TEXT(C315,"yyyy")&amp;"-"&amp;"Q"&amp;LOOKUP(MONTH(C315),{1,4,7,10},{1,2,3,4})</f>
        <v>2015-Q2</v>
      </c>
      <c r="C315" s="9">
        <v>42095</v>
      </c>
      <c r="D315" s="43">
        <f>YEAR(DATE(YEAR(novplus_data[[#This Row],[Date]]), MONTH(novplus_data[[#This Row],[Date]])+6,1))</f>
        <v>2015</v>
      </c>
      <c r="E315" s="37" t="str">
        <f>TEXT(novplus_data[[#This Row],[Date]], "YYYY")</f>
        <v>2015</v>
      </c>
      <c r="F315" s="43" t="str">
        <f>TEXT(novplus_data[[#This Row],[Date]], "MMM")</f>
        <v>Apr</v>
      </c>
      <c r="G315" s="37" t="str">
        <f>VLOOKUP(I315,[1]LibPAS_data!$A$2:$C$601,3,FALSE)</f>
        <v>Maricopa</v>
      </c>
      <c r="H315" s="37" t="str">
        <f>VLOOKUP(I315,[1]LibPAS_data!$A$2:$C$601,2,FALSE)</f>
        <v>Maricopa County Library District</v>
      </c>
      <c r="I315" s="11" t="s">
        <v>49</v>
      </c>
      <c r="J315" s="30" t="s">
        <v>14</v>
      </c>
      <c r="K315" s="30" t="s">
        <v>77</v>
      </c>
      <c r="L315" s="21" t="s">
        <v>25</v>
      </c>
      <c r="M315" s="30">
        <v>14</v>
      </c>
      <c r="N315" s="30">
        <v>7766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</row>
    <row r="316" spans="1:22" x14ac:dyDescent="0.3">
      <c r="A316">
        <f>VLOOKUP(novplus_data[[#This Row],[Locationid]], [1]LibPAS_data!$A$2:$D$264, 4, FALSE)</f>
        <v>11452</v>
      </c>
      <c r="B316" s="8" t="str">
        <f>TEXT(C316,"yyyy")&amp;"-"&amp;"Q"&amp;LOOKUP(MONTH(C316),{1,4,7,10},{1,2,3,4})</f>
        <v>2015-Q2</v>
      </c>
      <c r="C316" s="9">
        <v>42095</v>
      </c>
      <c r="D316" s="43">
        <f>YEAR(DATE(YEAR(novplus_data[[#This Row],[Date]]), MONTH(novplus_data[[#This Row],[Date]])+6,1))</f>
        <v>2015</v>
      </c>
      <c r="E316" s="37" t="str">
        <f>TEXT(novplus_data[[#This Row],[Date]], "YYYY")</f>
        <v>2015</v>
      </c>
      <c r="F316" s="43" t="str">
        <f>TEXT(novplus_data[[#This Row],[Date]], "MMM")</f>
        <v>Apr</v>
      </c>
      <c r="G316" s="37" t="str">
        <f>VLOOKUP(I316,[1]LibPAS_data!$A$2:$C$601,3,FALSE)</f>
        <v>Apache</v>
      </c>
      <c r="H316" s="37" t="str">
        <f>VLOOKUP(I316,[1]LibPAS_data!$A$2:$C$601,2,FALSE)</f>
        <v>Apache County Library District Office</v>
      </c>
      <c r="I316" s="11" t="s">
        <v>29</v>
      </c>
      <c r="J316" s="30" t="s">
        <v>14</v>
      </c>
      <c r="K316" s="30" t="s">
        <v>15</v>
      </c>
      <c r="L316" s="30" t="s">
        <v>16</v>
      </c>
      <c r="M316" s="30">
        <v>3</v>
      </c>
      <c r="N316" s="30">
        <v>4</v>
      </c>
      <c r="O316" s="30">
        <v>0</v>
      </c>
      <c r="P316" s="30">
        <v>0</v>
      </c>
      <c r="Q316" s="30">
        <v>0</v>
      </c>
      <c r="R316" s="30">
        <v>0</v>
      </c>
      <c r="S316" s="30">
        <v>2</v>
      </c>
      <c r="T316" s="30">
        <v>0</v>
      </c>
      <c r="U316" s="30">
        <v>0</v>
      </c>
      <c r="V316" s="30">
        <v>0</v>
      </c>
    </row>
    <row r="317" spans="1:22" x14ac:dyDescent="0.3">
      <c r="A317" t="e">
        <f>VLOOKUP(novplus_data[[#This Row],[Locationid]], [1]LibPAS_data!$A$2:$D$264, 4, FALSE)</f>
        <v>#N/A</v>
      </c>
      <c r="B317" s="8" t="str">
        <f>TEXT(C317,"yyyy")&amp;"-"&amp;"Q"&amp;LOOKUP(MONTH(C317),{1,4,7,10},{1,2,3,4})</f>
        <v>2015-Q2</v>
      </c>
      <c r="C317" s="9">
        <v>42095</v>
      </c>
      <c r="D317" s="43">
        <f>YEAR(DATE(YEAR(novplus_data[[#This Row],[Date]]), MONTH(novplus_data[[#This Row],[Date]])+6,1))</f>
        <v>2015</v>
      </c>
      <c r="E317" s="37" t="str">
        <f>TEXT(novplus_data[[#This Row],[Date]], "YYYY")</f>
        <v>2015</v>
      </c>
      <c r="F317" s="43" t="str">
        <f>TEXT(novplus_data[[#This Row],[Date]], "MMM")</f>
        <v>Apr</v>
      </c>
      <c r="G317" s="37" t="str">
        <f>VLOOKUP(I317,[1]LibPAS_data!$A$2:$C$601,3,FALSE)</f>
        <v>State</v>
      </c>
      <c r="H317" s="37" t="str">
        <f>VLOOKUP(I317,[1]LibPAS_data!$A$2:$C$601,2,FALSE)</f>
        <v>Arizona State Library</v>
      </c>
      <c r="I317" s="12" t="s">
        <v>42</v>
      </c>
      <c r="J317" s="30" t="s">
        <v>14</v>
      </c>
      <c r="K317" s="30" t="s">
        <v>17</v>
      </c>
      <c r="L317" s="31" t="s">
        <v>16</v>
      </c>
      <c r="M317" s="30">
        <v>352</v>
      </c>
      <c r="N317" s="30">
        <v>2589</v>
      </c>
      <c r="O317" s="30">
        <v>3</v>
      </c>
      <c r="P317" s="30">
        <v>3</v>
      </c>
      <c r="Q317" s="30">
        <v>0</v>
      </c>
      <c r="R317" s="30">
        <v>0</v>
      </c>
      <c r="S317" s="30">
        <v>1490</v>
      </c>
      <c r="T317" s="30">
        <v>0</v>
      </c>
      <c r="U317" s="30">
        <v>0</v>
      </c>
      <c r="V317" s="30">
        <v>0</v>
      </c>
    </row>
    <row r="318" spans="1:22" x14ac:dyDescent="0.3">
      <c r="A318" t="e">
        <f>VLOOKUP(novplus_data[[#This Row],[Locationid]], [1]LibPAS_data!$A$2:$D$264, 4, FALSE)</f>
        <v>#N/A</v>
      </c>
      <c r="B318" s="8" t="str">
        <f>TEXT(C318,"yyyy")&amp;"-"&amp;"Q"&amp;LOOKUP(MONTH(C318),{1,4,7,10},{1,2,3,4})</f>
        <v>2015-Q2</v>
      </c>
      <c r="C318" s="9">
        <v>42095</v>
      </c>
      <c r="D318" s="43">
        <f>YEAR(DATE(YEAR(novplus_data[[#This Row],[Date]]), MONTH(novplus_data[[#This Row],[Date]])+6,1))</f>
        <v>2015</v>
      </c>
      <c r="E318" s="37" t="str">
        <f>TEXT(novplus_data[[#This Row],[Date]], "YYYY")</f>
        <v>2015</v>
      </c>
      <c r="F318" s="43" t="str">
        <f>TEXT(novplus_data[[#This Row],[Date]], "MMM")</f>
        <v>Apr</v>
      </c>
      <c r="G318" s="37" t="str">
        <f>VLOOKUP(I318,[1]LibPAS_data!$A$2:$C$601,3,FALSE)</f>
        <v>State</v>
      </c>
      <c r="H318" s="37" t="str">
        <f>VLOOKUP(I318,[1]LibPAS_data!$A$2:$C$601,2,FALSE)</f>
        <v>Arizona State Library</v>
      </c>
      <c r="I318" s="11" t="s">
        <v>42</v>
      </c>
      <c r="J318" s="30" t="s">
        <v>14</v>
      </c>
      <c r="K318" s="30" t="s">
        <v>15</v>
      </c>
      <c r="L318" s="31" t="s">
        <v>16</v>
      </c>
      <c r="M318" s="30">
        <v>24</v>
      </c>
      <c r="N318" s="30">
        <v>67</v>
      </c>
      <c r="O318" s="30">
        <v>0</v>
      </c>
      <c r="P318" s="30">
        <v>0</v>
      </c>
      <c r="Q318" s="30">
        <v>0</v>
      </c>
      <c r="R318" s="30">
        <v>0</v>
      </c>
      <c r="S318" s="30">
        <v>11</v>
      </c>
      <c r="T318" s="30">
        <v>0</v>
      </c>
      <c r="U318" s="30">
        <v>0</v>
      </c>
      <c r="V318" s="30">
        <v>0</v>
      </c>
    </row>
    <row r="319" spans="1:22" x14ac:dyDescent="0.3">
      <c r="A319">
        <f>VLOOKUP(novplus_data[[#This Row],[Locationid]], [1]LibPAS_data!$A$2:$D$264, 4, FALSE)</f>
        <v>22669</v>
      </c>
      <c r="B319" s="8" t="str">
        <f>TEXT(C319,"yyyy")&amp;"-"&amp;"Q"&amp;LOOKUP(MONTH(C319),{1,4,7,10},{1,2,3,4})</f>
        <v>2015-Q2</v>
      </c>
      <c r="C319" s="9">
        <v>42095</v>
      </c>
      <c r="D319" s="43">
        <f>YEAR(DATE(YEAR(novplus_data[[#This Row],[Date]]), MONTH(novplus_data[[#This Row],[Date]])+6,1))</f>
        <v>2015</v>
      </c>
      <c r="E319" s="37" t="str">
        <f>TEXT(novplus_data[[#This Row],[Date]], "YYYY")</f>
        <v>2015</v>
      </c>
      <c r="F319" s="43" t="str">
        <f>TEXT(novplus_data[[#This Row],[Date]], "MMM")</f>
        <v>Apr</v>
      </c>
      <c r="G319" s="37" t="str">
        <f>VLOOKUP(I319,[1]LibPAS_data!$A$2:$C$601,3,FALSE)</f>
        <v>Maricopa</v>
      </c>
      <c r="H319" s="37" t="str">
        <f>VLOOKUP(I319,[1]LibPAS_data!$A$2:$C$601,2,FALSE)</f>
        <v>Avondale Public Library</v>
      </c>
      <c r="I319" s="12" t="s">
        <v>28</v>
      </c>
      <c r="J319" s="30" t="s">
        <v>14</v>
      </c>
      <c r="K319" s="30" t="s">
        <v>15</v>
      </c>
      <c r="L319" s="30" t="s">
        <v>16</v>
      </c>
      <c r="M319" s="30">
        <v>1</v>
      </c>
      <c r="N319" s="30">
        <v>2</v>
      </c>
      <c r="O319" s="30">
        <v>0</v>
      </c>
      <c r="P319" s="30">
        <v>0</v>
      </c>
      <c r="Q319" s="30">
        <v>0</v>
      </c>
      <c r="R319" s="30">
        <v>0</v>
      </c>
      <c r="S319" s="30">
        <v>0</v>
      </c>
      <c r="T319" s="30">
        <v>0</v>
      </c>
      <c r="U319" s="30">
        <v>0</v>
      </c>
      <c r="V319" s="30">
        <v>0</v>
      </c>
    </row>
    <row r="320" spans="1:22" x14ac:dyDescent="0.3">
      <c r="A320">
        <f>VLOOKUP(novplus_data[[#This Row],[Locationid]], [1]LibPAS_data!$A$2:$D$264, 4, FALSE)</f>
        <v>1469</v>
      </c>
      <c r="B320" s="8" t="str">
        <f>TEXT(C320,"yyyy")&amp;"-"&amp;"Q"&amp;LOOKUP(MONTH(C320),{1,4,7,10},{1,2,3,4})</f>
        <v>2015-Q2</v>
      </c>
      <c r="C320" s="9">
        <v>42095</v>
      </c>
      <c r="D320" s="43">
        <f>YEAR(DATE(YEAR(novplus_data[[#This Row],[Date]]), MONTH(novplus_data[[#This Row],[Date]])+6,1))</f>
        <v>2015</v>
      </c>
      <c r="E320" s="37" t="str">
        <f>TEXT(novplus_data[[#This Row],[Date]], "YYYY")</f>
        <v>2015</v>
      </c>
      <c r="F320" s="43" t="str">
        <f>TEXT(novplus_data[[#This Row],[Date]], "MMM")</f>
        <v>Apr</v>
      </c>
      <c r="G320" s="37" t="str">
        <f>VLOOKUP(I320,[1]LibPAS_data!$A$2:$C$601,3,FALSE)</f>
        <v>Cochise</v>
      </c>
      <c r="H320" s="37" t="str">
        <f>VLOOKUP(I320,[1]LibPAS_data!$A$2:$C$601,2,FALSE)</f>
        <v>Cochise County Library District</v>
      </c>
      <c r="I320" s="11" t="s">
        <v>32</v>
      </c>
      <c r="J320" s="30" t="s">
        <v>14</v>
      </c>
      <c r="K320" s="30" t="s">
        <v>18</v>
      </c>
      <c r="L320" s="31" t="s">
        <v>16</v>
      </c>
      <c r="M320" s="30">
        <v>14</v>
      </c>
      <c r="N320" s="30">
        <v>79</v>
      </c>
      <c r="O320" s="30">
        <v>0</v>
      </c>
      <c r="P320" s="30">
        <v>0</v>
      </c>
      <c r="Q320" s="30">
        <v>0</v>
      </c>
      <c r="R320" s="30">
        <v>0</v>
      </c>
      <c r="S320" s="30">
        <v>66</v>
      </c>
      <c r="T320" s="30">
        <v>0</v>
      </c>
      <c r="U320" s="30">
        <v>0</v>
      </c>
      <c r="V320" s="30">
        <v>0</v>
      </c>
    </row>
    <row r="321" spans="1:22" x14ac:dyDescent="0.3">
      <c r="A321">
        <f>VLOOKUP(novplus_data[[#This Row],[Locationid]], [1]LibPAS_data!$A$2:$D$264, 4, FALSE)</f>
        <v>72247</v>
      </c>
      <c r="B321" s="8" t="str">
        <f>TEXT(C321,"yyyy")&amp;"-"&amp;"Q"&amp;LOOKUP(MONTH(C321),{1,4,7,10},{1,2,3,4})</f>
        <v>2015-Q2</v>
      </c>
      <c r="C321" s="9">
        <v>42095</v>
      </c>
      <c r="D321" s="43">
        <f>YEAR(DATE(YEAR(novplus_data[[#This Row],[Date]]), MONTH(novplus_data[[#This Row],[Date]])+6,1))</f>
        <v>2015</v>
      </c>
      <c r="E321" s="37" t="str">
        <f>TEXT(novplus_data[[#This Row],[Date]], "YYYY")</f>
        <v>2015</v>
      </c>
      <c r="F321" s="43" t="str">
        <f>TEXT(novplus_data[[#This Row],[Date]], "MMM")</f>
        <v>Apr</v>
      </c>
      <c r="G321" s="37" t="str">
        <f>VLOOKUP(I321,[1]LibPAS_data!$A$2:$C$601,3,FALSE)</f>
        <v>Coconino</v>
      </c>
      <c r="H321" s="37" t="str">
        <f>VLOOKUP(I321,[1]LibPAS_data!$A$2:$C$601,2,FALSE)</f>
        <v>Flagstaff City-Coconino County Public Library</v>
      </c>
      <c r="I321" s="11" t="s">
        <v>33</v>
      </c>
      <c r="J321" s="30" t="s">
        <v>14</v>
      </c>
      <c r="K321" s="30" t="s">
        <v>15</v>
      </c>
      <c r="L321" s="31" t="s">
        <v>16</v>
      </c>
      <c r="M321" s="30">
        <v>83</v>
      </c>
      <c r="N321" s="30">
        <v>388</v>
      </c>
      <c r="O321" s="30">
        <v>0</v>
      </c>
      <c r="P321" s="30">
        <v>0</v>
      </c>
      <c r="Q321" s="30">
        <v>0</v>
      </c>
      <c r="R321" s="30">
        <v>0</v>
      </c>
      <c r="S321" s="30">
        <v>368</v>
      </c>
      <c r="T321" s="30">
        <v>0</v>
      </c>
      <c r="U321" s="30">
        <v>0</v>
      </c>
      <c r="V321" s="30">
        <v>249</v>
      </c>
    </row>
    <row r="322" spans="1:22" x14ac:dyDescent="0.3">
      <c r="A322" s="37">
        <f>VLOOKUP(novplus_data[[#This Row],[Locationid]], [1]LibPAS_data!$A$2:$D$264, 4, FALSE)</f>
        <v>33183</v>
      </c>
      <c r="B322" s="14" t="str">
        <f>TEXT(C322,"yyyy")&amp;"-"&amp;"Q"&amp;LOOKUP(MONTH(C322),{1,4,7,10},{1,2,3,4})</f>
        <v>2015-Q2</v>
      </c>
      <c r="C322" s="9">
        <v>42095</v>
      </c>
      <c r="D322" s="43">
        <f>YEAR(DATE(YEAR(novplus_data[[#This Row],[Date]]), MONTH(novplus_data[[#This Row],[Date]])+6,1))</f>
        <v>2015</v>
      </c>
      <c r="E322" s="37" t="str">
        <f>TEXT(novplus_data[[#This Row],[Date]], "YYYY")</f>
        <v>2015</v>
      </c>
      <c r="F322" s="43" t="str">
        <f>TEXT(novplus_data[[#This Row],[Date]], "MMM")</f>
        <v>Apr</v>
      </c>
      <c r="G322" s="37" t="str">
        <f>VLOOKUP(I322,[1]LibPAS_data!$A$2:$C$601,3,FALSE)</f>
        <v>Pinal</v>
      </c>
      <c r="H322" s="37" t="str">
        <f>VLOOKUP(I322,[1]LibPAS_data!$A$2:$C$601,2,FALSE)</f>
        <v>Maricopa Community Library</v>
      </c>
      <c r="I322" s="38" t="s">
        <v>61</v>
      </c>
      <c r="J322" s="37" t="s">
        <v>14</v>
      </c>
      <c r="K322" s="37" t="s">
        <v>15</v>
      </c>
      <c r="L322" s="37" t="s">
        <v>16</v>
      </c>
      <c r="M322" s="37">
        <v>4</v>
      </c>
      <c r="N322" s="37">
        <v>4</v>
      </c>
      <c r="O322" s="37">
        <v>0</v>
      </c>
      <c r="P322" s="37">
        <v>0</v>
      </c>
      <c r="Q322" s="37">
        <v>0</v>
      </c>
      <c r="R322" s="37">
        <v>0</v>
      </c>
      <c r="S322" s="37">
        <v>2</v>
      </c>
      <c r="T322" s="37">
        <v>0</v>
      </c>
      <c r="U322" s="37">
        <v>0</v>
      </c>
      <c r="V322" s="37">
        <v>0</v>
      </c>
    </row>
    <row r="323" spans="1:22" x14ac:dyDescent="0.3">
      <c r="A323">
        <f>VLOOKUP(novplus_data[[#This Row],[Locationid]], [1]LibPAS_data!$A$2:$D$264, 4, FALSE)</f>
        <v>87143</v>
      </c>
      <c r="B323" s="8" t="str">
        <f>TEXT(C323,"yyyy")&amp;"-"&amp;"Q"&amp;LOOKUP(MONTH(C323),{1,4,7,10},{1,2,3,4})</f>
        <v>2015-Q2</v>
      </c>
      <c r="C323" s="9">
        <v>42095</v>
      </c>
      <c r="D323" s="43">
        <f>YEAR(DATE(YEAR(novplus_data[[#This Row],[Date]]), MONTH(novplus_data[[#This Row],[Date]])+6,1))</f>
        <v>2015</v>
      </c>
      <c r="E323" s="37" t="str">
        <f>TEXT(novplus_data[[#This Row],[Date]], "YYYY")</f>
        <v>2015</v>
      </c>
      <c r="F323" s="43" t="str">
        <f>TEXT(novplus_data[[#This Row],[Date]], "MMM")</f>
        <v>Apr</v>
      </c>
      <c r="G323" s="37" t="str">
        <f>VLOOKUP(I323,[1]LibPAS_data!$A$2:$C$601,3,FALSE)</f>
        <v>Mohave</v>
      </c>
      <c r="H323" s="37" t="str">
        <f>VLOOKUP(I323,[1]LibPAS_data!$A$2:$C$601,2,FALSE)</f>
        <v>Mohave County Library District</v>
      </c>
      <c r="I323" s="11" t="s">
        <v>36</v>
      </c>
      <c r="J323" s="31" t="s">
        <v>14</v>
      </c>
      <c r="K323" s="31" t="s">
        <v>15</v>
      </c>
      <c r="L323" s="31" t="s">
        <v>16</v>
      </c>
      <c r="M323" s="31">
        <v>75</v>
      </c>
      <c r="N323" s="31">
        <v>512</v>
      </c>
      <c r="O323" s="31">
        <v>0</v>
      </c>
      <c r="P323" s="31">
        <v>0</v>
      </c>
      <c r="Q323" s="31">
        <v>0</v>
      </c>
      <c r="R323" s="31">
        <v>0</v>
      </c>
      <c r="S323" s="31">
        <v>477</v>
      </c>
      <c r="T323" s="31">
        <v>0</v>
      </c>
      <c r="U323" s="31">
        <v>0</v>
      </c>
      <c r="V323" s="31">
        <v>1</v>
      </c>
    </row>
    <row r="324" spans="1:22" x14ac:dyDescent="0.3">
      <c r="A324">
        <f>VLOOKUP(novplus_data[[#This Row],[Locationid]], [1]LibPAS_data!$A$2:$D$264, 4, FALSE)</f>
        <v>2461</v>
      </c>
      <c r="B324" s="8" t="str">
        <f>TEXT(C324,"yyyy")&amp;"-"&amp;"Q"&amp;LOOKUP(MONTH(C324),{1,4,7,10},{1,2,3,4})</f>
        <v>2015-Q2</v>
      </c>
      <c r="C324" s="9">
        <v>42095</v>
      </c>
      <c r="D324" s="43">
        <f>YEAR(DATE(YEAR(novplus_data[[#This Row],[Date]]), MONTH(novplus_data[[#This Row],[Date]])+6,1))</f>
        <v>2015</v>
      </c>
      <c r="E324" s="37" t="str">
        <f>TEXT(novplus_data[[#This Row],[Date]], "YYYY")</f>
        <v>2015</v>
      </c>
      <c r="F324" s="43" t="str">
        <f>TEXT(novplus_data[[#This Row],[Date]], "MMM")</f>
        <v>Apr</v>
      </c>
      <c r="G324" s="37" t="str">
        <f>VLOOKUP(I324,[1]LibPAS_data!$A$2:$C$601,3,FALSE)</f>
        <v>Navajo</v>
      </c>
      <c r="H324" s="37" t="str">
        <f>VLOOKUP(I324,[1]LibPAS_data!$A$2:$C$601,2,FALSE)</f>
        <v>Navajo County Library District</v>
      </c>
      <c r="I324" s="11" t="s">
        <v>37</v>
      </c>
      <c r="J324" s="31" t="s">
        <v>14</v>
      </c>
      <c r="K324" s="31" t="s">
        <v>15</v>
      </c>
      <c r="L324" s="31" t="s">
        <v>16</v>
      </c>
      <c r="M324" s="31">
        <v>12</v>
      </c>
      <c r="N324" s="31">
        <v>33</v>
      </c>
      <c r="O324" s="31">
        <v>0</v>
      </c>
      <c r="P324" s="31">
        <v>0</v>
      </c>
      <c r="Q324" s="31">
        <v>0</v>
      </c>
      <c r="R324" s="31">
        <v>0</v>
      </c>
      <c r="S324" s="31">
        <v>30</v>
      </c>
      <c r="T324" s="31">
        <v>0</v>
      </c>
      <c r="U324" s="31">
        <v>0</v>
      </c>
      <c r="V324" s="31">
        <v>0</v>
      </c>
    </row>
    <row r="325" spans="1:22" x14ac:dyDescent="0.3">
      <c r="A325">
        <f>VLOOKUP(novplus_data[[#This Row],[Locationid]], [1]LibPAS_data!$A$2:$D$264, 4, FALSE)</f>
        <v>405419</v>
      </c>
      <c r="B325" s="8" t="str">
        <f>TEXT(C325,"yyyy")&amp;"-"&amp;"Q"&amp;LOOKUP(MONTH(C325),{1,4,7,10},{1,2,3,4})</f>
        <v>2015-Q2</v>
      </c>
      <c r="C325" s="9">
        <v>42095</v>
      </c>
      <c r="D325" s="43">
        <f>YEAR(DATE(YEAR(novplus_data[[#This Row],[Date]]), MONTH(novplus_data[[#This Row],[Date]])+6,1))</f>
        <v>2015</v>
      </c>
      <c r="E325" s="37" t="str">
        <f>TEXT(novplus_data[[#This Row],[Date]], "YYYY")</f>
        <v>2015</v>
      </c>
      <c r="F325" s="43" t="str">
        <f>TEXT(novplus_data[[#This Row],[Date]], "MMM")</f>
        <v>Apr</v>
      </c>
      <c r="G325" s="37" t="str">
        <f>VLOOKUP(I325,[1]LibPAS_data!$A$2:$C$601,3,FALSE)</f>
        <v>Pima</v>
      </c>
      <c r="H325" s="37" t="str">
        <f>VLOOKUP(I325,[1]LibPAS_data!$A$2:$C$601,2,FALSE)</f>
        <v>Pima County Public Library</v>
      </c>
      <c r="I325" s="11" t="s">
        <v>38</v>
      </c>
      <c r="J325" s="31" t="s">
        <v>14</v>
      </c>
      <c r="K325" s="31" t="s">
        <v>15</v>
      </c>
      <c r="L325" s="31" t="s">
        <v>16</v>
      </c>
      <c r="M325" s="31">
        <v>70</v>
      </c>
      <c r="N325" s="31">
        <v>180</v>
      </c>
      <c r="O325" s="31">
        <v>0</v>
      </c>
      <c r="P325" s="31">
        <v>0</v>
      </c>
      <c r="Q325" s="31">
        <v>0</v>
      </c>
      <c r="R325" s="31">
        <v>0</v>
      </c>
      <c r="S325" s="31">
        <v>221</v>
      </c>
      <c r="T325" s="31">
        <v>0</v>
      </c>
      <c r="U325" s="31">
        <v>0</v>
      </c>
      <c r="V325" s="31">
        <v>32</v>
      </c>
    </row>
    <row r="326" spans="1:22" x14ac:dyDescent="0.3">
      <c r="A326">
        <f>VLOOKUP(novplus_data[[#This Row],[Locationid]], [1]LibPAS_data!$A$2:$D$264, 4, FALSE)</f>
        <v>405419</v>
      </c>
      <c r="B326" s="8" t="str">
        <f>TEXT(C326,"yyyy")&amp;"-"&amp;"Q"&amp;LOOKUP(MONTH(C326),{1,4,7,10},{1,2,3,4})</f>
        <v>2015-Q2</v>
      </c>
      <c r="C326" s="9">
        <v>42095</v>
      </c>
      <c r="D326" s="43">
        <f>YEAR(DATE(YEAR(novplus_data[[#This Row],[Date]]), MONTH(novplus_data[[#This Row],[Date]])+6,1))</f>
        <v>2015</v>
      </c>
      <c r="E326" s="37" t="str">
        <f>TEXT(novplus_data[[#This Row],[Date]], "YYYY")</f>
        <v>2015</v>
      </c>
      <c r="F326" s="43" t="str">
        <f>TEXT(novplus_data[[#This Row],[Date]], "MMM")</f>
        <v>Apr</v>
      </c>
      <c r="G326" s="37" t="str">
        <f>VLOOKUP(I326,[1]LibPAS_data!$A$2:$C$601,3,FALSE)</f>
        <v>Pima</v>
      </c>
      <c r="H326" s="37" t="str">
        <f>VLOOKUP(I326,[1]LibPAS_data!$A$2:$C$601,2,FALSE)</f>
        <v>Pima County Public Library</v>
      </c>
      <c r="I326" s="11" t="s">
        <v>38</v>
      </c>
      <c r="J326" s="31" t="s">
        <v>14</v>
      </c>
      <c r="K326" s="31" t="s">
        <v>19</v>
      </c>
      <c r="L326" s="21" t="s">
        <v>25</v>
      </c>
      <c r="M326" s="31">
        <v>30</v>
      </c>
      <c r="N326" s="31">
        <v>80135</v>
      </c>
      <c r="O326" s="31">
        <v>0</v>
      </c>
      <c r="P326" s="31">
        <v>0</v>
      </c>
      <c r="Q326" s="31">
        <v>0</v>
      </c>
      <c r="R326" s="31">
        <v>0</v>
      </c>
      <c r="S326" s="31">
        <v>0</v>
      </c>
      <c r="T326" s="31">
        <v>0</v>
      </c>
      <c r="U326" s="31">
        <v>0</v>
      </c>
      <c r="V326" s="31">
        <v>0</v>
      </c>
    </row>
    <row r="327" spans="1:22" x14ac:dyDescent="0.3">
      <c r="A327">
        <f>VLOOKUP(novplus_data[[#This Row],[Locationid]], [1]LibPAS_data!$A$2:$D$264, 4, FALSE)</f>
        <v>405419</v>
      </c>
      <c r="B327" s="8" t="str">
        <f>TEXT(C327,"yyyy")&amp;"-"&amp;"Q"&amp;LOOKUP(MONTH(C327),{1,4,7,10},{1,2,3,4})</f>
        <v>2015-Q2</v>
      </c>
      <c r="C327" s="9">
        <v>42095</v>
      </c>
      <c r="D327" s="43">
        <f>YEAR(DATE(YEAR(novplus_data[[#This Row],[Date]]), MONTH(novplus_data[[#This Row],[Date]])+6,1))</f>
        <v>2015</v>
      </c>
      <c r="E327" s="37" t="str">
        <f>TEXT(novplus_data[[#This Row],[Date]], "YYYY")</f>
        <v>2015</v>
      </c>
      <c r="F327" s="43" t="str">
        <f>TEXT(novplus_data[[#This Row],[Date]], "MMM")</f>
        <v>Apr</v>
      </c>
      <c r="G327" s="37" t="str">
        <f>VLOOKUP(I327,[1]LibPAS_data!$A$2:$C$601,3,FALSE)</f>
        <v>Pima</v>
      </c>
      <c r="H327" s="37" t="str">
        <f>VLOOKUP(I327,[1]LibPAS_data!$A$2:$C$601,2,FALSE)</f>
        <v>Pima County Public Library</v>
      </c>
      <c r="I327" s="11" t="s">
        <v>38</v>
      </c>
      <c r="J327" s="31" t="s">
        <v>14</v>
      </c>
      <c r="K327" s="31" t="s">
        <v>68</v>
      </c>
      <c r="L327" s="21" t="s">
        <v>25</v>
      </c>
      <c r="M327" s="31">
        <v>10</v>
      </c>
      <c r="N327" s="31">
        <v>80071</v>
      </c>
      <c r="O327" s="31">
        <v>0</v>
      </c>
      <c r="P327" s="31">
        <v>0</v>
      </c>
      <c r="Q327" s="31">
        <v>0</v>
      </c>
      <c r="R327" s="31">
        <v>0</v>
      </c>
      <c r="S327" s="31">
        <v>0</v>
      </c>
      <c r="T327" s="31">
        <v>0</v>
      </c>
      <c r="U327" s="31">
        <v>0</v>
      </c>
      <c r="V327" s="31">
        <v>0</v>
      </c>
    </row>
    <row r="328" spans="1:22" x14ac:dyDescent="0.3">
      <c r="A328">
        <f>VLOOKUP(novplus_data[[#This Row],[Locationid]], [1]LibPAS_data!$A$2:$D$264, 4, FALSE)</f>
        <v>8901</v>
      </c>
      <c r="B328" s="8" t="str">
        <f>TEXT(C328,"yyyy")&amp;"-"&amp;"Q"&amp;LOOKUP(MONTH(C328),{1,4,7,10},{1,2,3,4})</f>
        <v>2015-Q2</v>
      </c>
      <c r="C328" s="9">
        <v>42095</v>
      </c>
      <c r="D328" s="43">
        <f>YEAR(DATE(YEAR(novplus_data[[#This Row],[Date]]), MONTH(novplus_data[[#This Row],[Date]])+6,1))</f>
        <v>2015</v>
      </c>
      <c r="E328" s="37" t="str">
        <f>TEXT(novplus_data[[#This Row],[Date]], "YYYY")</f>
        <v>2015</v>
      </c>
      <c r="F328" s="43" t="str">
        <f>TEXT(novplus_data[[#This Row],[Date]], "MMM")</f>
        <v>Apr</v>
      </c>
      <c r="G328" s="37" t="str">
        <f>VLOOKUP(I328,[1]LibPAS_data!$A$2:$C$601,3,FALSE)</f>
        <v>Pinal</v>
      </c>
      <c r="H328" s="37" t="str">
        <f>VLOOKUP(I328,[1]LibPAS_data!$A$2:$C$601,2,FALSE)</f>
        <v>Pinal County Library District</v>
      </c>
      <c r="I328" s="11" t="s">
        <v>54</v>
      </c>
      <c r="J328" s="31" t="s">
        <v>14</v>
      </c>
      <c r="K328" s="31" t="s">
        <v>15</v>
      </c>
      <c r="L328" s="31" t="s">
        <v>16</v>
      </c>
      <c r="M328" s="31">
        <v>63</v>
      </c>
      <c r="N328" s="31">
        <v>245</v>
      </c>
      <c r="O328" s="31">
        <v>0</v>
      </c>
      <c r="P328" s="31">
        <v>0</v>
      </c>
      <c r="Q328" s="31">
        <v>0</v>
      </c>
      <c r="R328" s="31">
        <v>0</v>
      </c>
      <c r="S328" s="31">
        <v>207</v>
      </c>
      <c r="T328" s="31">
        <v>0</v>
      </c>
      <c r="U328" s="31">
        <v>0</v>
      </c>
      <c r="V328" s="31">
        <v>1</v>
      </c>
    </row>
    <row r="329" spans="1:22" x14ac:dyDescent="0.3">
      <c r="A329">
        <f>VLOOKUP(novplus_data[[#This Row],[Locationid]], [1]LibPAS_data!$A$2:$D$264, 4, FALSE)</f>
        <v>29416</v>
      </c>
      <c r="B329" s="8" t="str">
        <f>TEXT(C329,"yyyy")&amp;"-"&amp;"Q"&amp;LOOKUP(MONTH(C329),{1,4,7,10},{1,2,3,4})</f>
        <v>2015-Q2</v>
      </c>
      <c r="C329" s="9">
        <v>42095</v>
      </c>
      <c r="D329" s="43">
        <f>YEAR(DATE(YEAR(novplus_data[[#This Row],[Date]]), MONTH(novplus_data[[#This Row],[Date]])+6,1))</f>
        <v>2015</v>
      </c>
      <c r="E329" s="37" t="str">
        <f>TEXT(novplus_data[[#This Row],[Date]], "YYYY")</f>
        <v>2015</v>
      </c>
      <c r="F329" s="43" t="str">
        <f>TEXT(novplus_data[[#This Row],[Date]], "MMM")</f>
        <v>Apr</v>
      </c>
      <c r="G329" s="37" t="str">
        <f>VLOOKUP(I329,[1]LibPAS_data!$A$2:$C$601,3,FALSE)</f>
        <v>Yavapai</v>
      </c>
      <c r="H329" s="37" t="str">
        <f>VLOOKUP(I329,[1]LibPAS_data!$A$2:$C$601,2,FALSE)</f>
        <v>Prescott Public Library</v>
      </c>
      <c r="I329" s="11" t="s">
        <v>39</v>
      </c>
      <c r="J329" s="31" t="s">
        <v>14</v>
      </c>
      <c r="K329" s="31" t="s">
        <v>15</v>
      </c>
      <c r="L329" s="31" t="s">
        <v>16</v>
      </c>
      <c r="M329" s="31">
        <v>97</v>
      </c>
      <c r="N329" s="31">
        <v>308</v>
      </c>
      <c r="O329" s="31">
        <v>0</v>
      </c>
      <c r="P329" s="31">
        <v>0</v>
      </c>
      <c r="Q329" s="31">
        <v>0</v>
      </c>
      <c r="R329" s="31">
        <v>0</v>
      </c>
      <c r="S329" s="31">
        <v>328</v>
      </c>
      <c r="T329" s="31">
        <v>0</v>
      </c>
      <c r="U329" s="31">
        <v>0</v>
      </c>
      <c r="V329" s="31">
        <v>24</v>
      </c>
    </row>
    <row r="330" spans="1:22" x14ac:dyDescent="0.3">
      <c r="A330">
        <f>VLOOKUP(novplus_data[[#This Row],[Locationid]], [1]LibPAS_data!$A$2:$D$264, 4, FALSE)</f>
        <v>11980</v>
      </c>
      <c r="B330" s="8" t="str">
        <f>TEXT(C330,"yyyy")&amp;"-"&amp;"Q"&amp;LOOKUP(MONTH(C330),{1,4,7,10},{1,2,3,4})</f>
        <v>2015-Q2</v>
      </c>
      <c r="C330" s="9">
        <v>42095</v>
      </c>
      <c r="D330" s="43">
        <f>YEAR(DATE(YEAR(novplus_data[[#This Row],[Date]]), MONTH(novplus_data[[#This Row],[Date]])+6,1))</f>
        <v>2015</v>
      </c>
      <c r="E330" s="37" t="str">
        <f>TEXT(novplus_data[[#This Row],[Date]], "YYYY")</f>
        <v>2015</v>
      </c>
      <c r="F330" s="43" t="str">
        <f>TEXT(novplus_data[[#This Row],[Date]], "MMM")</f>
        <v>Apr</v>
      </c>
      <c r="G330" s="37" t="str">
        <f>VLOOKUP(I330,[1]LibPAS_data!$A$2:$C$601,3,FALSE)</f>
        <v>Graham</v>
      </c>
      <c r="H330" s="37" t="str">
        <f>VLOOKUP(I330,[1]LibPAS_data!$A$2:$C$601,2,FALSE)</f>
        <v>Safford City - Graham County Library</v>
      </c>
      <c r="I330" s="11" t="s">
        <v>41</v>
      </c>
      <c r="J330" s="31" t="s">
        <v>14</v>
      </c>
      <c r="K330" s="31" t="s">
        <v>15</v>
      </c>
      <c r="L330" s="31" t="s">
        <v>16</v>
      </c>
      <c r="M330" s="31">
        <v>8</v>
      </c>
      <c r="N330" s="31">
        <v>16</v>
      </c>
      <c r="O330" s="31">
        <v>0</v>
      </c>
      <c r="P330" s="31">
        <v>0</v>
      </c>
      <c r="Q330" s="31">
        <v>0</v>
      </c>
      <c r="R330" s="31">
        <v>0</v>
      </c>
      <c r="S330" s="31">
        <v>8</v>
      </c>
      <c r="T330" s="31">
        <v>0</v>
      </c>
      <c r="U330" s="31">
        <v>0</v>
      </c>
      <c r="V330" s="31">
        <v>0</v>
      </c>
    </row>
    <row r="331" spans="1:22" x14ac:dyDescent="0.3">
      <c r="A331">
        <f>VLOOKUP(novplus_data[[#This Row],[Locationid]], [1]LibPAS_data!$A$2:$D$264, 4, FALSE)</f>
        <v>9301</v>
      </c>
      <c r="B331" s="8" t="str">
        <f>TEXT(C331,"yyyy")&amp;"-"&amp;"Q"&amp;LOOKUP(MONTH(C331),{1,4,7,10},{1,2,3,4})</f>
        <v>2015-Q2</v>
      </c>
      <c r="C331" s="9">
        <v>42095</v>
      </c>
      <c r="D331" s="43">
        <f>YEAR(DATE(YEAR(novplus_data[[#This Row],[Date]]), MONTH(novplus_data[[#This Row],[Date]])+6,1))</f>
        <v>2015</v>
      </c>
      <c r="E331" s="37" t="str">
        <f>TEXT(novplus_data[[#This Row],[Date]], "YYYY")</f>
        <v>2015</v>
      </c>
      <c r="F331" s="43" t="str">
        <f>TEXT(novplus_data[[#This Row],[Date]], "MMM")</f>
        <v>Apr</v>
      </c>
      <c r="G331" s="37" t="str">
        <f>VLOOKUP(I331,[1]LibPAS_data!$A$2:$C$601,3,FALSE)</f>
        <v>Yavapai</v>
      </c>
      <c r="H331" s="37" t="str">
        <f>VLOOKUP(I331,[1]LibPAS_data!$A$2:$C$601,2,FALSE)</f>
        <v>Yavapai County Library District</v>
      </c>
      <c r="I331" s="12" t="s">
        <v>43</v>
      </c>
      <c r="J331" s="31" t="s">
        <v>14</v>
      </c>
      <c r="K331" s="31" t="s">
        <v>21</v>
      </c>
      <c r="L331" s="21" t="s">
        <v>25</v>
      </c>
      <c r="M331" s="31">
        <v>38</v>
      </c>
      <c r="N331" s="31">
        <v>99362</v>
      </c>
      <c r="O331" s="31">
        <v>0</v>
      </c>
      <c r="P331" s="31">
        <v>0</v>
      </c>
      <c r="Q331" s="31">
        <v>0</v>
      </c>
      <c r="R331" s="31">
        <v>0</v>
      </c>
      <c r="S331" s="31">
        <v>0</v>
      </c>
      <c r="T331" s="31">
        <v>0</v>
      </c>
      <c r="U331" s="31">
        <v>0</v>
      </c>
      <c r="V331" s="31">
        <v>0</v>
      </c>
    </row>
    <row r="332" spans="1:22" x14ac:dyDescent="0.3">
      <c r="A332" t="e">
        <f>VLOOKUP(novplus_data[[#This Row],[Locationid]], [1]LibPAS_data!$A$2:$D$264, 4, FALSE)</f>
        <v>#N/A</v>
      </c>
      <c r="B332" s="8" t="str">
        <f>TEXT(C332,"yyyy")&amp;"-"&amp;"Q"&amp;LOOKUP(MONTH(C332),{1,4,7,10},{1,2,3,4})</f>
        <v>2015-Q2</v>
      </c>
      <c r="C332" s="9">
        <v>42095</v>
      </c>
      <c r="D332" s="43">
        <f>YEAR(DATE(YEAR(novplus_data[[#This Row],[Date]]), MONTH(novplus_data[[#This Row],[Date]])+6,1))</f>
        <v>2015</v>
      </c>
      <c r="E332" s="37" t="str">
        <f>TEXT(novplus_data[[#This Row],[Date]], "YYYY")</f>
        <v>2015</v>
      </c>
      <c r="F332" s="43" t="str">
        <f>TEXT(novplus_data[[#This Row],[Date]], "MMM")</f>
        <v>Apr</v>
      </c>
      <c r="G332" s="37" t="str">
        <f>VLOOKUP(I332,[1]LibPAS_data!$A$2:$C$601,3,FALSE)</f>
        <v>Yuma</v>
      </c>
      <c r="H332" s="37" t="str">
        <f>VLOOKUP(I332,[1]LibPAS_data!$A$2:$C$601,2,FALSE)</f>
        <v>Yuma County Library District</v>
      </c>
      <c r="I332" s="11" t="s">
        <v>44</v>
      </c>
      <c r="J332" s="31" t="s">
        <v>14</v>
      </c>
      <c r="K332" s="31" t="s">
        <v>22</v>
      </c>
      <c r="L332" s="31" t="s">
        <v>16</v>
      </c>
      <c r="M332" s="31">
        <v>45</v>
      </c>
      <c r="N332" s="31">
        <v>281</v>
      </c>
      <c r="O332" s="31">
        <v>0</v>
      </c>
      <c r="P332" s="31">
        <v>0</v>
      </c>
      <c r="Q332" s="31">
        <v>0</v>
      </c>
      <c r="R332" s="31">
        <v>0</v>
      </c>
      <c r="S332" s="31">
        <v>218</v>
      </c>
      <c r="T332" s="31">
        <v>0</v>
      </c>
      <c r="U332" s="31">
        <v>0</v>
      </c>
      <c r="V332" s="31">
        <v>0</v>
      </c>
    </row>
    <row r="333" spans="1:22" x14ac:dyDescent="0.3">
      <c r="A333" s="2" t="e">
        <f>VLOOKUP(novplus_data[[#This Row],[Locationid]], [1]LibPAS_data!$A$2:$D$264, 4, FALSE)</f>
        <v>#N/A</v>
      </c>
      <c r="B333" s="8" t="str">
        <f>TEXT(C333,"yyyy")&amp;"-"&amp;"Q"&amp;LOOKUP(MONTH(C333),{1,4,7,10},{1,2,3,4})</f>
        <v>2015-Q2</v>
      </c>
      <c r="C333" s="15">
        <v>42095</v>
      </c>
      <c r="D333" s="43">
        <f>YEAR(DATE(YEAR(novplus_data[[#This Row],[Date]]), MONTH(novplus_data[[#This Row],[Date]])+6,1))</f>
        <v>2015</v>
      </c>
      <c r="E333" s="37" t="str">
        <f>TEXT(novplus_data[[#This Row],[Date]], "YYYY")</f>
        <v>2015</v>
      </c>
      <c r="F333" s="43" t="str">
        <f>TEXT(novplus_data[[#This Row],[Date]], "MMM")</f>
        <v>Apr</v>
      </c>
      <c r="G333" s="37" t="str">
        <f>VLOOKUP(I333,[1]LibPAS_data!$A$2:$C$601,3,FALSE)</f>
        <v>Yuma</v>
      </c>
      <c r="H333" s="37" t="str">
        <f>VLOOKUP(I333,[1]LibPAS_data!$A$2:$C$601,2,FALSE)</f>
        <v>Yuma County Library District</v>
      </c>
      <c r="I333" s="11" t="s">
        <v>44</v>
      </c>
      <c r="J333" s="2" t="s">
        <v>14</v>
      </c>
      <c r="K333" s="2" t="s">
        <v>23</v>
      </c>
      <c r="L333" s="21" t="s">
        <v>25</v>
      </c>
      <c r="M333" s="2">
        <v>20</v>
      </c>
      <c r="N333" s="2">
        <v>7512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</row>
    <row r="334" spans="1:22" x14ac:dyDescent="0.3">
      <c r="A334">
        <f>VLOOKUP(novplus_data[[#This Row],[Locationid]], [1]LibPAS_data!$A$2:$D$264, 4, FALSE)</f>
        <v>22669</v>
      </c>
      <c r="B334" s="8" t="str">
        <f>TEXT(C334,"yyyy")&amp;"-"&amp;"Q"&amp;LOOKUP(MONTH(C334),{1,4,7,10},{1,2,3,4})</f>
        <v>2015-Q2</v>
      </c>
      <c r="C334" s="9">
        <v>42125</v>
      </c>
      <c r="D334" s="43">
        <f>YEAR(DATE(YEAR(novplus_data[[#This Row],[Date]]), MONTH(novplus_data[[#This Row],[Date]])+6,1))</f>
        <v>2015</v>
      </c>
      <c r="E334" s="37" t="str">
        <f>TEXT(novplus_data[[#This Row],[Date]], "YYYY")</f>
        <v>2015</v>
      </c>
      <c r="F334" s="43" t="str">
        <f>TEXT(novplus_data[[#This Row],[Date]], "MMM")</f>
        <v>May</v>
      </c>
      <c r="G334" s="37" t="str">
        <f>VLOOKUP(I334,[1]LibPAS_data!$A$2:$C$601,3,FALSE)</f>
        <v>Maricopa</v>
      </c>
      <c r="H334" s="37" t="str">
        <f>VLOOKUP(I334,[1]LibPAS_data!$A$2:$C$601,2,FALSE)</f>
        <v>Avondale Public Library</v>
      </c>
      <c r="I334" s="11" t="s">
        <v>28</v>
      </c>
      <c r="J334" s="31" t="s">
        <v>14</v>
      </c>
      <c r="K334" s="31" t="s">
        <v>15</v>
      </c>
      <c r="L334" s="31" t="s">
        <v>16</v>
      </c>
      <c r="M334" s="31">
        <v>6</v>
      </c>
      <c r="N334" s="31">
        <v>243</v>
      </c>
      <c r="O334" s="31">
        <v>0</v>
      </c>
      <c r="P334" s="31">
        <v>0</v>
      </c>
      <c r="Q334" s="31">
        <v>0</v>
      </c>
      <c r="R334" s="31">
        <v>0</v>
      </c>
      <c r="S334" s="31">
        <v>33</v>
      </c>
      <c r="T334" s="31">
        <v>0</v>
      </c>
      <c r="U334" s="31">
        <v>0</v>
      </c>
      <c r="V334" s="31">
        <v>0</v>
      </c>
    </row>
    <row r="335" spans="1:22" x14ac:dyDescent="0.3">
      <c r="A335">
        <f>VLOOKUP(novplus_data[[#This Row],[Locationid]], [1]LibPAS_data!$A$2:$D$264, 4, FALSE)</f>
        <v>309229</v>
      </c>
      <c r="B335" s="8" t="str">
        <f>TEXT(C335,"yyyy")&amp;"-"&amp;"Q"&amp;LOOKUP(MONTH(C335),{1,4,7,10},{1,2,3,4})</f>
        <v>2015-Q2</v>
      </c>
      <c r="C335" s="9">
        <v>42125</v>
      </c>
      <c r="D335" s="43">
        <f>YEAR(DATE(YEAR(novplus_data[[#This Row],[Date]]), MONTH(novplus_data[[#This Row],[Date]])+6,1))</f>
        <v>2015</v>
      </c>
      <c r="E335" s="37" t="str">
        <f>TEXT(novplus_data[[#This Row],[Date]], "YYYY")</f>
        <v>2015</v>
      </c>
      <c r="F335" s="43" t="str">
        <f>TEXT(novplus_data[[#This Row],[Date]], "MMM")</f>
        <v>May</v>
      </c>
      <c r="G335" s="37" t="str">
        <f>VLOOKUP(I335,[1]LibPAS_data!$A$2:$C$601,3,FALSE)</f>
        <v>Maricopa</v>
      </c>
      <c r="H335" s="37" t="str">
        <f>VLOOKUP(I335,[1]LibPAS_data!$A$2:$C$601,2,FALSE)</f>
        <v xml:space="preserve">Chandler Public Library </v>
      </c>
      <c r="I335" s="11" t="s">
        <v>46</v>
      </c>
      <c r="J335" s="31" t="s">
        <v>14</v>
      </c>
      <c r="K335" s="31" t="s">
        <v>15</v>
      </c>
      <c r="L335" s="31" t="s">
        <v>16</v>
      </c>
      <c r="M335" s="31">
        <v>92</v>
      </c>
      <c r="N335" s="31">
        <v>208</v>
      </c>
      <c r="O335" s="31">
        <v>0</v>
      </c>
      <c r="P335" s="31">
        <v>0</v>
      </c>
      <c r="Q335" s="31">
        <v>0</v>
      </c>
      <c r="R335" s="31">
        <v>0</v>
      </c>
      <c r="S335" s="31">
        <v>235</v>
      </c>
      <c r="T335" s="31">
        <v>0</v>
      </c>
      <c r="U335" s="31">
        <v>0</v>
      </c>
      <c r="V335" s="31">
        <v>0</v>
      </c>
    </row>
    <row r="336" spans="1:22" x14ac:dyDescent="0.3">
      <c r="A336">
        <f>VLOOKUP(novplus_data[[#This Row],[Locationid]], [1]LibPAS_data!$A$2:$D$264, 4, FALSE)</f>
        <v>7004</v>
      </c>
      <c r="B336" s="8" t="str">
        <f>TEXT(C336,"yyyy")&amp;"-"&amp;"Q"&amp;LOOKUP(MONTH(C336),{1,4,7,10},{1,2,3,4})</f>
        <v>2015-Q2</v>
      </c>
      <c r="C336" s="9">
        <v>42125</v>
      </c>
      <c r="D336" s="43">
        <f>YEAR(DATE(YEAR(novplus_data[[#This Row],[Date]]), MONTH(novplus_data[[#This Row],[Date]])+6,1))</f>
        <v>2015</v>
      </c>
      <c r="E336" s="37" t="str">
        <f>TEXT(novplus_data[[#This Row],[Date]], "YYYY")</f>
        <v>2015</v>
      </c>
      <c r="F336" s="43" t="str">
        <f>TEXT(novplus_data[[#This Row],[Date]], "MMM")</f>
        <v>May</v>
      </c>
      <c r="G336" s="37" t="str">
        <f>VLOOKUP(I336,[1]LibPAS_data!$A$2:$C$601,3,FALSE)</f>
        <v>Maricopa</v>
      </c>
      <c r="H336" s="37" t="str">
        <f>VLOOKUP(I336,[1]LibPAS_data!$A$2:$C$601,2,FALSE)</f>
        <v>Desert Foothills Branch Library</v>
      </c>
      <c r="I336" s="13" t="s">
        <v>47</v>
      </c>
      <c r="J336" s="31" t="s">
        <v>14</v>
      </c>
      <c r="K336" s="31" t="s">
        <v>15</v>
      </c>
      <c r="L336" s="31" t="s">
        <v>16</v>
      </c>
      <c r="M336" s="31">
        <v>2</v>
      </c>
      <c r="N336" s="31">
        <v>0</v>
      </c>
      <c r="O336" s="31">
        <v>0</v>
      </c>
      <c r="P336" s="31">
        <v>0</v>
      </c>
      <c r="Q336" s="31">
        <v>0</v>
      </c>
      <c r="R336" s="31">
        <v>0</v>
      </c>
      <c r="S336" s="31">
        <v>5</v>
      </c>
      <c r="T336" s="31">
        <v>0</v>
      </c>
      <c r="U336" s="31">
        <v>0</v>
      </c>
      <c r="V336" s="31">
        <v>0</v>
      </c>
    </row>
    <row r="337" spans="1:22" x14ac:dyDescent="0.3">
      <c r="A337">
        <f>VLOOKUP(novplus_data[[#This Row],[Locationid]], [1]LibPAS_data!$A$2:$D$264, 4, FALSE)</f>
        <v>102303</v>
      </c>
      <c r="B337" s="8" t="str">
        <f>TEXT(C337,"yyyy")&amp;"-"&amp;"Q"&amp;LOOKUP(MONTH(C337),{1,4,7,10},{1,2,3,4})</f>
        <v>2015-Q2</v>
      </c>
      <c r="C337" s="9">
        <v>42125</v>
      </c>
      <c r="D337" s="43">
        <f>YEAR(DATE(YEAR(novplus_data[[#This Row],[Date]]), MONTH(novplus_data[[#This Row],[Date]])+6,1))</f>
        <v>2015</v>
      </c>
      <c r="E337" s="37" t="str">
        <f>TEXT(novplus_data[[#This Row],[Date]], "YYYY")</f>
        <v>2015</v>
      </c>
      <c r="F337" s="43" t="str">
        <f>TEXT(novplus_data[[#This Row],[Date]], "MMM")</f>
        <v>May</v>
      </c>
      <c r="G337" s="37" t="str">
        <f>VLOOKUP(I337,[1]LibPAS_data!$A$2:$C$601,3,FALSE)</f>
        <v>Maricopa</v>
      </c>
      <c r="H337" s="37" t="str">
        <f>VLOOKUP(I337,[1]LibPAS_data!$A$2:$C$601,2,FALSE)</f>
        <v xml:space="preserve">Glendale Public Library </v>
      </c>
      <c r="I337" s="11" t="s">
        <v>48</v>
      </c>
      <c r="J337" s="31" t="s">
        <v>14</v>
      </c>
      <c r="K337" s="31" t="s">
        <v>15</v>
      </c>
      <c r="L337" s="31" t="s">
        <v>16</v>
      </c>
      <c r="M337" s="31">
        <v>39</v>
      </c>
      <c r="N337" s="31">
        <v>364</v>
      </c>
      <c r="O337" s="31">
        <v>0</v>
      </c>
      <c r="P337" s="31">
        <v>0</v>
      </c>
      <c r="Q337" s="31">
        <v>0</v>
      </c>
      <c r="R337" s="31">
        <v>0</v>
      </c>
      <c r="S337" s="31">
        <v>509</v>
      </c>
      <c r="T337" s="31">
        <v>0</v>
      </c>
      <c r="U337" s="31">
        <v>0</v>
      </c>
      <c r="V337" s="31">
        <v>0</v>
      </c>
    </row>
    <row r="338" spans="1:22" x14ac:dyDescent="0.3">
      <c r="A338">
        <f>VLOOKUP(novplus_data[[#This Row],[Locationid]], [1]LibPAS_data!$A$2:$D$264, 4, FALSE)</f>
        <v>147983</v>
      </c>
      <c r="B338" s="8" t="str">
        <f>TEXT(C338,"yyyy")&amp;"-"&amp;"Q"&amp;LOOKUP(MONTH(C338),{1,4,7,10},{1,2,3,4})</f>
        <v>2015-Q2</v>
      </c>
      <c r="C338" s="9">
        <v>42125</v>
      </c>
      <c r="D338" s="43">
        <f>YEAR(DATE(YEAR(novplus_data[[#This Row],[Date]]), MONTH(novplus_data[[#This Row],[Date]])+6,1))</f>
        <v>2015</v>
      </c>
      <c r="E338" s="37" t="str">
        <f>TEXT(novplus_data[[#This Row],[Date]], "YYYY")</f>
        <v>2015</v>
      </c>
      <c r="F338" s="43" t="str">
        <f>TEXT(novplus_data[[#This Row],[Date]], "MMM")</f>
        <v>May</v>
      </c>
      <c r="G338" s="37" t="str">
        <f>VLOOKUP(I338,[1]LibPAS_data!$A$2:$C$601,3,FALSE)</f>
        <v>Maricopa</v>
      </c>
      <c r="H338" s="37" t="str">
        <f>VLOOKUP(I338,[1]LibPAS_data!$A$2:$C$601,2,FALSE)</f>
        <v>Mesa Public Library</v>
      </c>
      <c r="I338" s="11" t="s">
        <v>50</v>
      </c>
      <c r="J338" s="31" t="s">
        <v>14</v>
      </c>
      <c r="K338" s="31" t="s">
        <v>15</v>
      </c>
      <c r="L338" s="31" t="s">
        <v>16</v>
      </c>
      <c r="M338" s="31">
        <v>84</v>
      </c>
      <c r="N338" s="31">
        <v>180</v>
      </c>
      <c r="O338" s="31">
        <v>0</v>
      </c>
      <c r="P338" s="31">
        <v>0</v>
      </c>
      <c r="Q338" s="31">
        <v>0</v>
      </c>
      <c r="R338" s="31">
        <v>0</v>
      </c>
      <c r="S338" s="31">
        <v>167</v>
      </c>
      <c r="T338" s="31">
        <v>0</v>
      </c>
      <c r="U338" s="31">
        <v>0</v>
      </c>
      <c r="V338" s="31">
        <v>16</v>
      </c>
    </row>
    <row r="339" spans="1:22" x14ac:dyDescent="0.3">
      <c r="A339" s="37">
        <f>VLOOKUP(novplus_data[[#This Row],[Locationid]], [1]LibPAS_data!$A$2:$D$264, 4, FALSE)</f>
        <v>147983</v>
      </c>
      <c r="B339" s="14" t="str">
        <f>TEXT(C339,"yyyy")&amp;"-"&amp;"Q"&amp;LOOKUP(MONTH(C339),{1,4,7,10},{1,2,3,4})</f>
        <v>2015-Q2</v>
      </c>
      <c r="C339" s="9">
        <v>42125</v>
      </c>
      <c r="D339" s="43">
        <f>YEAR(DATE(YEAR(novplus_data[[#This Row],[Date]]), MONTH(novplus_data[[#This Row],[Date]])+6,1))</f>
        <v>2015</v>
      </c>
      <c r="E339" s="37" t="str">
        <f>TEXT(novplus_data[[#This Row],[Date]], "YYYY")</f>
        <v>2015</v>
      </c>
      <c r="F339" s="43" t="str">
        <f>TEXT(novplus_data[[#This Row],[Date]], "MMM")</f>
        <v>May</v>
      </c>
      <c r="G339" s="37" t="str">
        <f>VLOOKUP(I339,[1]LibPAS_data!$A$2:$C$601,3,FALSE)</f>
        <v>Maricopa</v>
      </c>
      <c r="H339" s="37" t="str">
        <f>VLOOKUP(I339,[1]LibPAS_data!$A$2:$C$601,2,FALSE)</f>
        <v>Mesa Public Library</v>
      </c>
      <c r="I339" s="16" t="s">
        <v>50</v>
      </c>
      <c r="J339" s="37" t="s">
        <v>14</v>
      </c>
      <c r="K339" s="37" t="s">
        <v>23</v>
      </c>
      <c r="L339" s="37" t="s">
        <v>25</v>
      </c>
      <c r="M339" s="37">
        <v>9022</v>
      </c>
      <c r="N339" s="37">
        <v>24848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37">
        <v>0</v>
      </c>
      <c r="U339" s="37">
        <v>0</v>
      </c>
      <c r="V339" s="37">
        <v>0</v>
      </c>
    </row>
    <row r="340" spans="1:22" x14ac:dyDescent="0.3">
      <c r="A340">
        <f>VLOOKUP(novplus_data[[#This Row],[Locationid]], [1]LibPAS_data!$A$2:$D$264, 4, FALSE)</f>
        <v>109952</v>
      </c>
      <c r="B340" s="8" t="str">
        <f>TEXT(C340,"yyyy")&amp;"-"&amp;"Q"&amp;LOOKUP(MONTH(C340),{1,4,7,10},{1,2,3,4})</f>
        <v>2015-Q2</v>
      </c>
      <c r="C340" s="9">
        <v>42125</v>
      </c>
      <c r="D340" s="43">
        <f>YEAR(DATE(YEAR(novplus_data[[#This Row],[Date]]), MONTH(novplus_data[[#This Row],[Date]])+6,1))</f>
        <v>2015</v>
      </c>
      <c r="E340" s="37" t="str">
        <f>TEXT(novplus_data[[#This Row],[Date]], "YYYY")</f>
        <v>2015</v>
      </c>
      <c r="F340" s="43" t="str">
        <f>TEXT(novplus_data[[#This Row],[Date]], "MMM")</f>
        <v>May</v>
      </c>
      <c r="G340" s="37" t="str">
        <f>VLOOKUP(I340,[1]LibPAS_data!$A$2:$C$601,3,FALSE)</f>
        <v>Maricopa</v>
      </c>
      <c r="H340" s="37" t="str">
        <f>VLOOKUP(I340,[1]LibPAS_data!$A$2:$C$601,2,FALSE)</f>
        <v>Peoria Public Library</v>
      </c>
      <c r="I340" s="11" t="s">
        <v>52</v>
      </c>
      <c r="J340" s="32" t="s">
        <v>14</v>
      </c>
      <c r="K340" s="32" t="s">
        <v>22</v>
      </c>
      <c r="L340" s="32" t="s">
        <v>16</v>
      </c>
      <c r="M340" s="32">
        <v>3</v>
      </c>
      <c r="N340" s="32">
        <v>3</v>
      </c>
      <c r="O340" s="32">
        <v>0</v>
      </c>
      <c r="P340" s="32">
        <v>0</v>
      </c>
      <c r="Q340" s="32">
        <v>0</v>
      </c>
      <c r="R340" s="32">
        <v>0</v>
      </c>
      <c r="S340" s="32">
        <v>4</v>
      </c>
      <c r="T340" s="32">
        <v>0</v>
      </c>
      <c r="U340" s="32">
        <v>0</v>
      </c>
      <c r="V340" s="32">
        <v>0</v>
      </c>
    </row>
    <row r="341" spans="1:22" x14ac:dyDescent="0.3">
      <c r="A341">
        <f>VLOOKUP(novplus_data[[#This Row],[Locationid]], [1]LibPAS_data!$A$2:$D$264, 4, FALSE)</f>
        <v>943450</v>
      </c>
      <c r="B341" s="8" t="str">
        <f>TEXT(C341,"yyyy")&amp;"-"&amp;"Q"&amp;LOOKUP(MONTH(C341),{1,4,7,10},{1,2,3,4})</f>
        <v>2015-Q2</v>
      </c>
      <c r="C341" s="9">
        <v>42125</v>
      </c>
      <c r="D341" s="43">
        <f>YEAR(DATE(YEAR(novplus_data[[#This Row],[Date]]), MONTH(novplus_data[[#This Row],[Date]])+6,1))</f>
        <v>2015</v>
      </c>
      <c r="E341" s="37" t="str">
        <f>TEXT(novplus_data[[#This Row],[Date]], "YYYY")</f>
        <v>2015</v>
      </c>
      <c r="F341" s="43" t="str">
        <f>TEXT(novplus_data[[#This Row],[Date]], "MMM")</f>
        <v>May</v>
      </c>
      <c r="G341" s="37" t="str">
        <f>VLOOKUP(I341,[1]LibPAS_data!$A$2:$C$601,3,FALSE)</f>
        <v>Maricopa</v>
      </c>
      <c r="H341" s="37" t="str">
        <f>VLOOKUP(I341,[1]LibPAS_data!$A$2:$C$601,2,FALSE)</f>
        <v>Phoenix Public Library</v>
      </c>
      <c r="I341" s="13" t="s">
        <v>53</v>
      </c>
      <c r="J341" s="32" t="s">
        <v>14</v>
      </c>
      <c r="K341" s="32" t="s">
        <v>78</v>
      </c>
      <c r="L341" s="22" t="s">
        <v>25</v>
      </c>
      <c r="M341" s="32">
        <v>9</v>
      </c>
      <c r="N341" s="32">
        <v>9</v>
      </c>
      <c r="O341" s="32">
        <v>0</v>
      </c>
      <c r="P341" s="32">
        <v>0</v>
      </c>
      <c r="Q341" s="32">
        <v>0</v>
      </c>
      <c r="R341" s="32">
        <v>0</v>
      </c>
      <c r="S341" s="32">
        <v>0</v>
      </c>
      <c r="T341" s="32">
        <v>0</v>
      </c>
      <c r="U341" s="32">
        <v>0</v>
      </c>
      <c r="V341" s="32">
        <v>0</v>
      </c>
    </row>
    <row r="342" spans="1:22" x14ac:dyDescent="0.3">
      <c r="A342">
        <f>VLOOKUP(novplus_data[[#This Row],[Locationid]], [1]LibPAS_data!$A$2:$D$264, 4, FALSE)</f>
        <v>943450</v>
      </c>
      <c r="B342" s="8" t="str">
        <f>TEXT(C342,"yyyy")&amp;"-"&amp;"Q"&amp;LOOKUP(MONTH(C342),{1,4,7,10},{1,2,3,4})</f>
        <v>2015-Q2</v>
      </c>
      <c r="C342" s="9">
        <v>42125</v>
      </c>
      <c r="D342" s="43">
        <f>YEAR(DATE(YEAR(novplus_data[[#This Row],[Date]]), MONTH(novplus_data[[#This Row],[Date]])+6,1))</f>
        <v>2015</v>
      </c>
      <c r="E342" s="37" t="str">
        <f>TEXT(novplus_data[[#This Row],[Date]], "YYYY")</f>
        <v>2015</v>
      </c>
      <c r="F342" s="43" t="str">
        <f>TEXT(novplus_data[[#This Row],[Date]], "MMM")</f>
        <v>May</v>
      </c>
      <c r="G342" s="37" t="str">
        <f>VLOOKUP(I342,[1]LibPAS_data!$A$2:$C$601,3,FALSE)</f>
        <v>Maricopa</v>
      </c>
      <c r="H342" s="37" t="str">
        <f>VLOOKUP(I342,[1]LibPAS_data!$A$2:$C$601,2,FALSE)</f>
        <v>Phoenix Public Library</v>
      </c>
      <c r="I342" s="13" t="s">
        <v>53</v>
      </c>
      <c r="J342" s="33" t="s">
        <v>14</v>
      </c>
      <c r="K342" s="33" t="s">
        <v>15</v>
      </c>
      <c r="L342" s="33" t="s">
        <v>16</v>
      </c>
      <c r="M342" s="33">
        <v>137</v>
      </c>
      <c r="N342" s="33">
        <v>321</v>
      </c>
      <c r="O342" s="33">
        <v>0</v>
      </c>
      <c r="P342" s="33">
        <v>0</v>
      </c>
      <c r="Q342" s="33">
        <v>0</v>
      </c>
      <c r="R342" s="33">
        <v>0</v>
      </c>
      <c r="S342" s="33">
        <v>545</v>
      </c>
      <c r="T342" s="33">
        <v>0</v>
      </c>
      <c r="U342" s="33">
        <v>0</v>
      </c>
      <c r="V342">
        <v>129</v>
      </c>
    </row>
    <row r="343" spans="1:22" x14ac:dyDescent="0.3">
      <c r="A343">
        <f>VLOOKUP(novplus_data[[#This Row],[Locationid]], [1]LibPAS_data!$A$2:$D$264, 4, FALSE)</f>
        <v>943450</v>
      </c>
      <c r="B343" s="8" t="str">
        <f>TEXT(C343,"yyyy")&amp;"-"&amp;"Q"&amp;LOOKUP(MONTH(C343),{1,4,7,10},{1,2,3,4})</f>
        <v>2015-Q2</v>
      </c>
      <c r="C343" s="9">
        <v>42125</v>
      </c>
      <c r="D343" s="43">
        <f>YEAR(DATE(YEAR(novplus_data[[#This Row],[Date]]), MONTH(novplus_data[[#This Row],[Date]])+6,1))</f>
        <v>2015</v>
      </c>
      <c r="E343" s="37" t="str">
        <f>TEXT(novplus_data[[#This Row],[Date]], "YYYY")</f>
        <v>2015</v>
      </c>
      <c r="F343" s="43" t="str">
        <f>TEXT(novplus_data[[#This Row],[Date]], "MMM")</f>
        <v>May</v>
      </c>
      <c r="G343" s="37" t="str">
        <f>VLOOKUP(I343,[1]LibPAS_data!$A$2:$C$601,3,FALSE)</f>
        <v>Maricopa</v>
      </c>
      <c r="H343" s="37" t="str">
        <f>VLOOKUP(I343,[1]LibPAS_data!$A$2:$C$601,2,FALSE)</f>
        <v>Phoenix Public Library</v>
      </c>
      <c r="I343" s="13" t="s">
        <v>53</v>
      </c>
      <c r="J343" s="33" t="s">
        <v>14</v>
      </c>
      <c r="K343" s="33" t="s">
        <v>79</v>
      </c>
      <c r="L343" s="22" t="s">
        <v>25</v>
      </c>
      <c r="M343" s="33">
        <v>6</v>
      </c>
      <c r="N343" s="33">
        <v>7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0</v>
      </c>
      <c r="V343">
        <v>0</v>
      </c>
    </row>
    <row r="344" spans="1:22" x14ac:dyDescent="0.3">
      <c r="A344">
        <f>VLOOKUP(novplus_data[[#This Row],[Locationid]], [1]LibPAS_data!$A$2:$D$264, 4, FALSE)</f>
        <v>943450</v>
      </c>
      <c r="B344" s="8" t="str">
        <f>TEXT(C344,"yyyy")&amp;"-"&amp;"Q"&amp;LOOKUP(MONTH(C344),{1,4,7,10},{1,2,3,4})</f>
        <v>2015-Q2</v>
      </c>
      <c r="C344" s="9">
        <v>42125</v>
      </c>
      <c r="D344" s="43">
        <f>YEAR(DATE(YEAR(novplus_data[[#This Row],[Date]]), MONTH(novplus_data[[#This Row],[Date]])+6,1))</f>
        <v>2015</v>
      </c>
      <c r="E344" s="37" t="str">
        <f>TEXT(novplus_data[[#This Row],[Date]], "YYYY")</f>
        <v>2015</v>
      </c>
      <c r="F344" s="43" t="str">
        <f>TEXT(novplus_data[[#This Row],[Date]], "MMM")</f>
        <v>May</v>
      </c>
      <c r="G344" s="37" t="str">
        <f>VLOOKUP(I344,[1]LibPAS_data!$A$2:$C$601,3,FALSE)</f>
        <v>Maricopa</v>
      </c>
      <c r="H344" s="37" t="str">
        <f>VLOOKUP(I344,[1]LibPAS_data!$A$2:$C$601,2,FALSE)</f>
        <v>Phoenix Public Library</v>
      </c>
      <c r="I344" s="13" t="s">
        <v>53</v>
      </c>
      <c r="J344" s="34" t="s">
        <v>14</v>
      </c>
      <c r="K344" s="34" t="s">
        <v>80</v>
      </c>
      <c r="L344" s="34" t="s">
        <v>25</v>
      </c>
      <c r="M344" s="34">
        <v>60990</v>
      </c>
      <c r="N344" s="34">
        <v>169138</v>
      </c>
      <c r="O344" s="34">
        <v>0</v>
      </c>
      <c r="P344" s="34">
        <v>0</v>
      </c>
      <c r="Q344" s="34">
        <v>0</v>
      </c>
      <c r="R344" s="34">
        <v>0</v>
      </c>
      <c r="S344" s="34">
        <v>0</v>
      </c>
      <c r="T344" s="34">
        <v>0</v>
      </c>
      <c r="U344" s="34">
        <v>0</v>
      </c>
      <c r="V344" s="34">
        <v>0</v>
      </c>
    </row>
    <row r="345" spans="1:22" x14ac:dyDescent="0.3">
      <c r="A345">
        <f>VLOOKUP(novplus_data[[#This Row],[Locationid]], [1]LibPAS_data!$A$2:$D$264, 4, FALSE)</f>
        <v>174482</v>
      </c>
      <c r="B345" s="8" t="str">
        <f>TEXT(C345,"yyyy")&amp;"-"&amp;"Q"&amp;LOOKUP(MONTH(C345),{1,4,7,10},{1,2,3,4})</f>
        <v>2015-Q2</v>
      </c>
      <c r="C345" s="9">
        <v>42125</v>
      </c>
      <c r="D345" s="43">
        <f>YEAR(DATE(YEAR(novplus_data[[#This Row],[Date]]), MONTH(novplus_data[[#This Row],[Date]])+6,1))</f>
        <v>2015</v>
      </c>
      <c r="E345" s="37" t="str">
        <f>TEXT(novplus_data[[#This Row],[Date]], "YYYY")</f>
        <v>2015</v>
      </c>
      <c r="F345" s="43" t="str">
        <f>TEXT(novplus_data[[#This Row],[Date]], "MMM")</f>
        <v>May</v>
      </c>
      <c r="G345" s="37" t="str">
        <f>VLOOKUP(I345,[1]LibPAS_data!$A$2:$C$601,3,FALSE)</f>
        <v>Maricopa</v>
      </c>
      <c r="H345" s="37" t="str">
        <f>VLOOKUP(I345,[1]LibPAS_data!$A$2:$C$601,2,FALSE)</f>
        <v>Scottsdale Public Library</v>
      </c>
      <c r="I345" s="11" t="s">
        <v>55</v>
      </c>
      <c r="J345" s="35" t="s">
        <v>14</v>
      </c>
      <c r="K345" s="35" t="s">
        <v>15</v>
      </c>
      <c r="L345" s="35" t="s">
        <v>16</v>
      </c>
      <c r="M345" s="35">
        <v>43</v>
      </c>
      <c r="N345" s="35">
        <v>138</v>
      </c>
      <c r="O345" s="35">
        <v>0</v>
      </c>
      <c r="P345" s="35">
        <v>0</v>
      </c>
      <c r="Q345" s="35">
        <v>0</v>
      </c>
      <c r="R345" s="35">
        <v>0</v>
      </c>
      <c r="S345" s="35">
        <v>130</v>
      </c>
      <c r="T345" s="35">
        <v>0</v>
      </c>
      <c r="U345" s="35">
        <v>0</v>
      </c>
      <c r="V345" s="35">
        <v>7</v>
      </c>
    </row>
    <row r="346" spans="1:22" x14ac:dyDescent="0.3">
      <c r="A346">
        <f>VLOOKUP(novplus_data[[#This Row],[Locationid]], [1]LibPAS_data!$A$2:$D$264, 4, FALSE)</f>
        <v>174482</v>
      </c>
      <c r="B346" s="8" t="str">
        <f>TEXT(C346,"yyyy")&amp;"-"&amp;"Q"&amp;LOOKUP(MONTH(C346),{1,4,7,10},{1,2,3,4})</f>
        <v>2015-Q2</v>
      </c>
      <c r="C346" s="9">
        <v>42125</v>
      </c>
      <c r="D346" s="43">
        <f>YEAR(DATE(YEAR(novplus_data[[#This Row],[Date]]), MONTH(novplus_data[[#This Row],[Date]])+6,1))</f>
        <v>2015</v>
      </c>
      <c r="E346" s="37" t="str">
        <f>TEXT(novplus_data[[#This Row],[Date]], "YYYY")</f>
        <v>2015</v>
      </c>
      <c r="F346" s="43" t="str">
        <f>TEXT(novplus_data[[#This Row],[Date]], "MMM")</f>
        <v>May</v>
      </c>
      <c r="G346" s="37" t="str">
        <f>VLOOKUP(I346,[1]LibPAS_data!$A$2:$C$601,3,FALSE)</f>
        <v>Maricopa</v>
      </c>
      <c r="H346" s="37" t="str">
        <f>VLOOKUP(I346,[1]LibPAS_data!$A$2:$C$601,2,FALSE)</f>
        <v>Scottsdale Public Library</v>
      </c>
      <c r="I346" s="11" t="s">
        <v>55</v>
      </c>
      <c r="J346" s="36" t="s">
        <v>14</v>
      </c>
      <c r="K346" s="36" t="s">
        <v>79</v>
      </c>
      <c r="L346" s="36" t="s">
        <v>25</v>
      </c>
      <c r="M346" s="36">
        <v>4043</v>
      </c>
      <c r="N346" s="36">
        <v>9065</v>
      </c>
      <c r="O346" s="36">
        <v>0</v>
      </c>
      <c r="P346" s="36">
        <v>0</v>
      </c>
      <c r="Q346" s="36">
        <v>0</v>
      </c>
      <c r="R346" s="36">
        <v>0</v>
      </c>
      <c r="S346" s="36">
        <v>0</v>
      </c>
      <c r="T346" s="36">
        <v>0</v>
      </c>
      <c r="U346" s="36">
        <v>0</v>
      </c>
      <c r="V346" s="36">
        <v>0</v>
      </c>
    </row>
    <row r="347" spans="1:22" x14ac:dyDescent="0.3">
      <c r="A347" s="37">
        <f>VLOOKUP(novplus_data[[#This Row],[Locationid]], [1]LibPAS_data!$A$2:$D$264, 4, FALSE)</f>
        <v>174482</v>
      </c>
      <c r="B347" s="14" t="str">
        <f>TEXT(C347,"yyyy")&amp;"-"&amp;"Q"&amp;LOOKUP(MONTH(C347),{1,4,7,10},{1,2,3,4})</f>
        <v>2015-Q2</v>
      </c>
      <c r="C347" s="9">
        <v>42125</v>
      </c>
      <c r="D347" s="43">
        <f>YEAR(DATE(YEAR(novplus_data[[#This Row],[Date]]), MONTH(novplus_data[[#This Row],[Date]])+6,1))</f>
        <v>2015</v>
      </c>
      <c r="E347" s="37" t="str">
        <f>TEXT(novplus_data[[#This Row],[Date]], "YYYY")</f>
        <v>2015</v>
      </c>
      <c r="F347" s="43" t="str">
        <f>TEXT(novplus_data[[#This Row],[Date]], "MMM")</f>
        <v>May</v>
      </c>
      <c r="G347" s="37" t="str">
        <f>VLOOKUP(I347,[1]LibPAS_data!$A$2:$C$601,3,FALSE)</f>
        <v>Maricopa</v>
      </c>
      <c r="H347" s="37" t="str">
        <f>VLOOKUP(I347,[1]LibPAS_data!$A$2:$C$601,2,FALSE)</f>
        <v>Scottsdale Public Library</v>
      </c>
      <c r="I347" s="11" t="s">
        <v>55</v>
      </c>
      <c r="J347" s="37" t="s">
        <v>14</v>
      </c>
      <c r="K347" s="37" t="s">
        <v>23</v>
      </c>
      <c r="L347" s="37" t="s">
        <v>25</v>
      </c>
      <c r="M347" s="37">
        <v>15346</v>
      </c>
      <c r="N347" s="37">
        <v>44649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37">
        <v>0</v>
      </c>
      <c r="U347" s="37">
        <v>0</v>
      </c>
      <c r="V347" s="37">
        <v>0</v>
      </c>
    </row>
    <row r="348" spans="1:22" x14ac:dyDescent="0.3">
      <c r="A348" s="2">
        <f>VLOOKUP(novplus_data[[#This Row],[Locationid]], [1]LibPAS_data!$A$2:$D$264, 4, FALSE)</f>
        <v>140708</v>
      </c>
      <c r="B348" s="8" t="str">
        <f>TEXT(C348,"yyyy")&amp;"-"&amp;"Q"&amp;LOOKUP(MONTH(C348),{1,4,7,10},{1,2,3,4})</f>
        <v>2015-Q2</v>
      </c>
      <c r="C348" s="15">
        <v>42125</v>
      </c>
      <c r="D348" s="43">
        <f>YEAR(DATE(YEAR(novplus_data[[#This Row],[Date]]), MONTH(novplus_data[[#This Row],[Date]])+6,1))</f>
        <v>2015</v>
      </c>
      <c r="E348" s="37" t="str">
        <f>TEXT(novplus_data[[#This Row],[Date]], "YYYY")</f>
        <v>2015</v>
      </c>
      <c r="F348" s="43" t="str">
        <f>TEXT(novplus_data[[#This Row],[Date]], "MMM")</f>
        <v>May</v>
      </c>
      <c r="G348" s="37" t="str">
        <f>VLOOKUP(I348,[1]LibPAS_data!$A$2:$C$601,3,FALSE)</f>
        <v>Maricopa</v>
      </c>
      <c r="H348" s="37" t="str">
        <f>VLOOKUP(I348,[1]LibPAS_data!$A$2:$C$601,2,FALSE)</f>
        <v>Tempe Public Library</v>
      </c>
      <c r="I348" s="20" t="s">
        <v>56</v>
      </c>
      <c r="J348" s="2" t="s">
        <v>14</v>
      </c>
      <c r="K348" s="2" t="s">
        <v>15</v>
      </c>
      <c r="L348" s="2" t="s">
        <v>16</v>
      </c>
      <c r="M348" s="2">
        <v>49</v>
      </c>
      <c r="N348" s="2">
        <v>143</v>
      </c>
      <c r="O348" s="2">
        <v>1</v>
      </c>
      <c r="P348" s="2">
        <v>1</v>
      </c>
      <c r="Q348" s="2">
        <v>0</v>
      </c>
      <c r="R348" s="2">
        <v>0</v>
      </c>
      <c r="S348" s="2">
        <v>241</v>
      </c>
      <c r="T348" s="2">
        <v>0</v>
      </c>
      <c r="U348" s="2">
        <v>0</v>
      </c>
      <c r="V348" s="2">
        <v>243</v>
      </c>
    </row>
    <row r="349" spans="1:22" x14ac:dyDescent="0.3">
      <c r="A349">
        <f>VLOOKUP(novplus_data[[#This Row],[Locationid]], [1]LibPAS_data!$A$2:$D$264, 4, FALSE)</f>
        <v>145358</v>
      </c>
      <c r="B349" s="8" t="str">
        <f>TEXT(C349,"yyyy")&amp;"-"&amp;"Q"&amp;LOOKUP(MONTH(C349),{1,4,7,10},{1,2,3,4})</f>
        <v>2015-Q2</v>
      </c>
      <c r="C349" s="9">
        <v>42125</v>
      </c>
      <c r="D349" s="43">
        <f>YEAR(DATE(YEAR(novplus_data[[#This Row],[Date]]), MONTH(novplus_data[[#This Row],[Date]])+6,1))</f>
        <v>2015</v>
      </c>
      <c r="E349" s="37" t="str">
        <f>TEXT(novplus_data[[#This Row],[Date]], "YYYY")</f>
        <v>2015</v>
      </c>
      <c r="F349" s="43" t="str">
        <f>TEXT(novplus_data[[#This Row],[Date]], "MMM")</f>
        <v>May</v>
      </c>
      <c r="G349" s="37" t="str">
        <f>VLOOKUP(I349,[1]LibPAS_data!$A$2:$C$601,3,FALSE)</f>
        <v>Maricopa</v>
      </c>
      <c r="H349" s="37" t="str">
        <f>VLOOKUP(I349,[1]LibPAS_data!$A$2:$C$601,2,FALSE)</f>
        <v>Maricopa County Library District</v>
      </c>
      <c r="I349" s="11" t="s">
        <v>49</v>
      </c>
      <c r="J349" s="37" t="s">
        <v>14</v>
      </c>
      <c r="K349" s="37" t="s">
        <v>15</v>
      </c>
      <c r="L349" s="37" t="s">
        <v>16</v>
      </c>
      <c r="M349" s="37">
        <v>138</v>
      </c>
      <c r="N349" s="37">
        <v>426</v>
      </c>
      <c r="O349" s="37">
        <v>0</v>
      </c>
      <c r="P349" s="37">
        <v>0</v>
      </c>
      <c r="Q349" s="37">
        <v>0</v>
      </c>
      <c r="R349" s="37">
        <v>0</v>
      </c>
      <c r="S349" s="37">
        <v>378</v>
      </c>
      <c r="T349" s="37">
        <v>0</v>
      </c>
      <c r="U349" s="37">
        <v>0</v>
      </c>
      <c r="V349" s="37">
        <v>0</v>
      </c>
    </row>
    <row r="350" spans="1:22" x14ac:dyDescent="0.3">
      <c r="A350">
        <f>VLOOKUP(novplus_data[[#This Row],[Locationid]], [1]LibPAS_data!$A$2:$D$264, 4, FALSE)</f>
        <v>11452</v>
      </c>
      <c r="B350" s="8" t="str">
        <f>TEXT(C350,"yyyy")&amp;"-"&amp;"Q"&amp;LOOKUP(MONTH(C350),{1,4,7,10},{1,2,3,4})</f>
        <v>2015-Q2</v>
      </c>
      <c r="C350" s="9">
        <v>42125</v>
      </c>
      <c r="D350" s="43">
        <f>YEAR(DATE(YEAR(novplus_data[[#This Row],[Date]]), MONTH(novplus_data[[#This Row],[Date]])+6,1))</f>
        <v>2015</v>
      </c>
      <c r="E350" s="37" t="str">
        <f>TEXT(novplus_data[[#This Row],[Date]], "YYYY")</f>
        <v>2015</v>
      </c>
      <c r="F350" s="43" t="str">
        <f>TEXT(novplus_data[[#This Row],[Date]], "MMM")</f>
        <v>May</v>
      </c>
      <c r="G350" s="37" t="str">
        <f>VLOOKUP(I350,[1]LibPAS_data!$A$2:$C$601,3,FALSE)</f>
        <v>Apache</v>
      </c>
      <c r="H350" s="37" t="str">
        <f>VLOOKUP(I350,[1]LibPAS_data!$A$2:$C$601,2,FALSE)</f>
        <v>Apache County Library District Office</v>
      </c>
      <c r="I350" s="11" t="s">
        <v>29</v>
      </c>
      <c r="J350" s="37" t="s">
        <v>14</v>
      </c>
      <c r="K350" s="37" t="s">
        <v>15</v>
      </c>
      <c r="L350" s="37" t="s">
        <v>16</v>
      </c>
      <c r="M350" s="37">
        <v>3</v>
      </c>
      <c r="N350" s="37">
        <v>4</v>
      </c>
      <c r="O350" s="37">
        <v>0</v>
      </c>
      <c r="P350" s="37">
        <v>0</v>
      </c>
      <c r="Q350" s="37">
        <v>0</v>
      </c>
      <c r="R350" s="37">
        <v>0</v>
      </c>
      <c r="S350" s="37">
        <v>15</v>
      </c>
      <c r="T350" s="37">
        <v>0</v>
      </c>
      <c r="U350" s="37">
        <v>0</v>
      </c>
      <c r="V350" s="37">
        <v>0</v>
      </c>
    </row>
    <row r="351" spans="1:22" x14ac:dyDescent="0.3">
      <c r="A351" t="e">
        <f>VLOOKUP(novplus_data[[#This Row],[Locationid]], [1]LibPAS_data!$A$2:$D$264, 4, FALSE)</f>
        <v>#N/A</v>
      </c>
      <c r="B351" s="8" t="str">
        <f>TEXT(C351,"yyyy")&amp;"-"&amp;"Q"&amp;LOOKUP(MONTH(C351),{1,4,7,10},{1,2,3,4})</f>
        <v>2015-Q2</v>
      </c>
      <c r="C351" s="9">
        <v>42125</v>
      </c>
      <c r="D351" s="43">
        <f>YEAR(DATE(YEAR(novplus_data[[#This Row],[Date]]), MONTH(novplus_data[[#This Row],[Date]])+6,1))</f>
        <v>2015</v>
      </c>
      <c r="E351" s="37" t="str">
        <f>TEXT(novplus_data[[#This Row],[Date]], "YYYY")</f>
        <v>2015</v>
      </c>
      <c r="F351" s="43" t="str">
        <f>TEXT(novplus_data[[#This Row],[Date]], "MMM")</f>
        <v>May</v>
      </c>
      <c r="G351" s="37" t="str">
        <f>VLOOKUP(I351,[1]LibPAS_data!$A$2:$C$601,3,FALSE)</f>
        <v>State</v>
      </c>
      <c r="H351" s="37" t="str">
        <f>VLOOKUP(I351,[1]LibPAS_data!$A$2:$C$601,2,FALSE)</f>
        <v>Arizona State Library</v>
      </c>
      <c r="I351" s="12" t="s">
        <v>42</v>
      </c>
      <c r="J351" s="37" t="s">
        <v>14</v>
      </c>
      <c r="K351" s="37" t="s">
        <v>17</v>
      </c>
      <c r="L351" s="37" t="s">
        <v>16</v>
      </c>
      <c r="M351" s="37">
        <v>298</v>
      </c>
      <c r="N351" s="37">
        <v>2220</v>
      </c>
      <c r="O351" s="37">
        <v>3</v>
      </c>
      <c r="P351" s="37">
        <v>3</v>
      </c>
      <c r="Q351" s="37">
        <v>0</v>
      </c>
      <c r="R351" s="37">
        <v>0</v>
      </c>
      <c r="S351" s="37">
        <v>1136</v>
      </c>
      <c r="T351" s="37">
        <v>0</v>
      </c>
      <c r="U351" s="37">
        <v>0</v>
      </c>
      <c r="V351" s="37">
        <v>0</v>
      </c>
    </row>
    <row r="352" spans="1:22" x14ac:dyDescent="0.3">
      <c r="A352" t="e">
        <f>VLOOKUP(novplus_data[[#This Row],[Locationid]], [1]LibPAS_data!$A$2:$D$264, 4, FALSE)</f>
        <v>#N/A</v>
      </c>
      <c r="B352" s="8" t="str">
        <f>TEXT(C352,"yyyy")&amp;"-"&amp;"Q"&amp;LOOKUP(MONTH(C352),{1,4,7,10},{1,2,3,4})</f>
        <v>2015-Q2</v>
      </c>
      <c r="C352" s="9">
        <v>42125</v>
      </c>
      <c r="D352" s="43">
        <f>YEAR(DATE(YEAR(novplus_data[[#This Row],[Date]]), MONTH(novplus_data[[#This Row],[Date]])+6,1))</f>
        <v>2015</v>
      </c>
      <c r="E352" s="37" t="str">
        <f>TEXT(novplus_data[[#This Row],[Date]], "YYYY")</f>
        <v>2015</v>
      </c>
      <c r="F352" s="43" t="str">
        <f>TEXT(novplus_data[[#This Row],[Date]], "MMM")</f>
        <v>May</v>
      </c>
      <c r="G352" s="37" t="str">
        <f>VLOOKUP(I352,[1]LibPAS_data!$A$2:$C$601,3,FALSE)</f>
        <v>State</v>
      </c>
      <c r="H352" s="37" t="str">
        <f>VLOOKUP(I352,[1]LibPAS_data!$A$2:$C$601,2,FALSE)</f>
        <v>Arizona State Library</v>
      </c>
      <c r="I352" s="11" t="s">
        <v>42</v>
      </c>
      <c r="J352" s="37" t="s">
        <v>14</v>
      </c>
      <c r="K352" s="37" t="s">
        <v>15</v>
      </c>
      <c r="L352" s="37" t="s">
        <v>16</v>
      </c>
      <c r="M352" s="37">
        <v>27</v>
      </c>
      <c r="N352" s="37">
        <v>52</v>
      </c>
      <c r="O352" s="37">
        <v>1</v>
      </c>
      <c r="P352" s="37">
        <v>1</v>
      </c>
      <c r="Q352" s="37">
        <v>0</v>
      </c>
      <c r="R352" s="37">
        <v>0</v>
      </c>
      <c r="S352" s="37">
        <v>17</v>
      </c>
      <c r="T352" s="37">
        <v>0</v>
      </c>
      <c r="U352" s="37">
        <v>0</v>
      </c>
      <c r="V352" s="37">
        <v>0</v>
      </c>
    </row>
    <row r="353" spans="1:22" x14ac:dyDescent="0.3">
      <c r="A353">
        <f>VLOOKUP(novplus_data[[#This Row],[Locationid]], [1]LibPAS_data!$A$2:$D$264, 4, FALSE)</f>
        <v>22669</v>
      </c>
      <c r="B353" s="8" t="str">
        <f>TEXT(C353,"yyyy")&amp;"-"&amp;"Q"&amp;LOOKUP(MONTH(C353),{1,4,7,10},{1,2,3,4})</f>
        <v>2015-Q2</v>
      </c>
      <c r="C353" s="9">
        <v>42125</v>
      </c>
      <c r="D353" s="43">
        <f>YEAR(DATE(YEAR(novplus_data[[#This Row],[Date]]), MONTH(novplus_data[[#This Row],[Date]])+6,1))</f>
        <v>2015</v>
      </c>
      <c r="E353" s="37" t="str">
        <f>TEXT(novplus_data[[#This Row],[Date]], "YYYY")</f>
        <v>2015</v>
      </c>
      <c r="F353" s="43" t="str">
        <f>TEXT(novplus_data[[#This Row],[Date]], "MMM")</f>
        <v>May</v>
      </c>
      <c r="G353" s="37" t="str">
        <f>VLOOKUP(I353,[1]LibPAS_data!$A$2:$C$601,3,FALSE)</f>
        <v>Maricopa</v>
      </c>
      <c r="H353" s="37" t="str">
        <f>VLOOKUP(I353,[1]LibPAS_data!$A$2:$C$601,2,FALSE)</f>
        <v>Avondale Public Library</v>
      </c>
      <c r="I353" s="12" t="s">
        <v>28</v>
      </c>
      <c r="J353" s="37" t="s">
        <v>14</v>
      </c>
      <c r="K353" s="37" t="s">
        <v>15</v>
      </c>
      <c r="L353" s="37" t="s">
        <v>16</v>
      </c>
      <c r="M353" s="37">
        <v>6</v>
      </c>
      <c r="N353" s="37">
        <v>243</v>
      </c>
      <c r="O353" s="37">
        <v>0</v>
      </c>
      <c r="P353" s="37">
        <v>0</v>
      </c>
      <c r="Q353" s="37">
        <v>0</v>
      </c>
      <c r="R353" s="37">
        <v>0</v>
      </c>
      <c r="S353" s="37">
        <v>33</v>
      </c>
      <c r="T353" s="37">
        <v>0</v>
      </c>
      <c r="U353" s="37">
        <v>0</v>
      </c>
      <c r="V353" s="37">
        <v>0</v>
      </c>
    </row>
    <row r="354" spans="1:22" x14ac:dyDescent="0.3">
      <c r="A354">
        <f>VLOOKUP(novplus_data[[#This Row],[Locationid]], [1]LibPAS_data!$A$2:$D$264, 4, FALSE)</f>
        <v>1469</v>
      </c>
      <c r="B354" s="8" t="str">
        <f>TEXT(C354,"yyyy")&amp;"-"&amp;"Q"&amp;LOOKUP(MONTH(C354),{1,4,7,10},{1,2,3,4})</f>
        <v>2015-Q2</v>
      </c>
      <c r="C354" s="9">
        <v>42125</v>
      </c>
      <c r="D354" s="43">
        <f>YEAR(DATE(YEAR(novplus_data[[#This Row],[Date]]), MONTH(novplus_data[[#This Row],[Date]])+6,1))</f>
        <v>2015</v>
      </c>
      <c r="E354" s="37" t="str">
        <f>TEXT(novplus_data[[#This Row],[Date]], "YYYY")</f>
        <v>2015</v>
      </c>
      <c r="F354" s="43" t="str">
        <f>TEXT(novplus_data[[#This Row],[Date]], "MMM")</f>
        <v>May</v>
      </c>
      <c r="G354" s="37" t="str">
        <f>VLOOKUP(I354,[1]LibPAS_data!$A$2:$C$601,3,FALSE)</f>
        <v>Cochise</v>
      </c>
      <c r="H354" s="37" t="str">
        <f>VLOOKUP(I354,[1]LibPAS_data!$A$2:$C$601,2,FALSE)</f>
        <v>Cochise County Library District</v>
      </c>
      <c r="I354" s="11" t="s">
        <v>32</v>
      </c>
      <c r="J354" s="37" t="s">
        <v>14</v>
      </c>
      <c r="K354" s="37" t="s">
        <v>18</v>
      </c>
      <c r="L354" s="37" t="s">
        <v>16</v>
      </c>
      <c r="M354" s="37">
        <v>29</v>
      </c>
      <c r="N354" s="37">
        <v>211</v>
      </c>
      <c r="O354" s="37">
        <v>0</v>
      </c>
      <c r="P354" s="37">
        <v>0</v>
      </c>
      <c r="Q354" s="37">
        <v>0</v>
      </c>
      <c r="R354" s="37">
        <v>0</v>
      </c>
      <c r="S354" s="37">
        <v>260</v>
      </c>
      <c r="T354" s="37">
        <v>0</v>
      </c>
      <c r="U354" s="37">
        <v>0</v>
      </c>
      <c r="V354" s="37">
        <v>0</v>
      </c>
    </row>
    <row r="355" spans="1:22" x14ac:dyDescent="0.3">
      <c r="A355">
        <f>VLOOKUP(novplus_data[[#This Row],[Locationid]], [1]LibPAS_data!$A$2:$D$264, 4, FALSE)</f>
        <v>72247</v>
      </c>
      <c r="B355" s="8" t="str">
        <f>TEXT(C355,"yyyy")&amp;"-"&amp;"Q"&amp;LOOKUP(MONTH(C355),{1,4,7,10},{1,2,3,4})</f>
        <v>2015-Q2</v>
      </c>
      <c r="C355" s="9">
        <v>42125</v>
      </c>
      <c r="D355" s="43">
        <f>YEAR(DATE(YEAR(novplus_data[[#This Row],[Date]]), MONTH(novplus_data[[#This Row],[Date]])+6,1))</f>
        <v>2015</v>
      </c>
      <c r="E355" s="37" t="str">
        <f>TEXT(novplus_data[[#This Row],[Date]], "YYYY")</f>
        <v>2015</v>
      </c>
      <c r="F355" s="43" t="str">
        <f>TEXT(novplus_data[[#This Row],[Date]], "MMM")</f>
        <v>May</v>
      </c>
      <c r="G355" s="37" t="str">
        <f>VLOOKUP(I355,[1]LibPAS_data!$A$2:$C$601,3,FALSE)</f>
        <v>Coconino</v>
      </c>
      <c r="H355" s="37" t="str">
        <f>VLOOKUP(I355,[1]LibPAS_data!$A$2:$C$601,2,FALSE)</f>
        <v>Flagstaff City-Coconino County Public Library</v>
      </c>
      <c r="I355" s="11" t="s">
        <v>33</v>
      </c>
      <c r="J355" s="37" t="s">
        <v>14</v>
      </c>
      <c r="K355" s="37" t="s">
        <v>15</v>
      </c>
      <c r="L355" s="37" t="s">
        <v>16</v>
      </c>
      <c r="M355" s="37">
        <v>81</v>
      </c>
      <c r="N355" s="37">
        <v>257</v>
      </c>
      <c r="O355" s="37">
        <v>0</v>
      </c>
      <c r="P355" s="37">
        <v>0</v>
      </c>
      <c r="Q355" s="37">
        <v>0</v>
      </c>
      <c r="R355" s="37">
        <v>0</v>
      </c>
      <c r="S355" s="37">
        <v>296</v>
      </c>
      <c r="T355" s="37">
        <v>0</v>
      </c>
      <c r="U355" s="37">
        <v>0</v>
      </c>
      <c r="V355" s="37">
        <v>157</v>
      </c>
    </row>
    <row r="356" spans="1:22" x14ac:dyDescent="0.3">
      <c r="A356">
        <f>VLOOKUP(novplus_data[[#This Row],[Locationid]], [1]LibPAS_data!$A$2:$D$264, 4, FALSE)</f>
        <v>72</v>
      </c>
      <c r="B356" s="8" t="str">
        <f>TEXT(C356,"yyyy")&amp;"-"&amp;"Q"&amp;LOOKUP(MONTH(C356),{1,4,7,10},{1,2,3,4})</f>
        <v>2015-Q2</v>
      </c>
      <c r="C356" s="9">
        <v>42125</v>
      </c>
      <c r="D356" s="43">
        <f>YEAR(DATE(YEAR(novplus_data[[#This Row],[Date]]), MONTH(novplus_data[[#This Row],[Date]])+6,1))</f>
        <v>2015</v>
      </c>
      <c r="E356" s="37" t="str">
        <f>TEXT(novplus_data[[#This Row],[Date]], "YYYY")</f>
        <v>2015</v>
      </c>
      <c r="F356" s="43" t="str">
        <f>TEXT(novplus_data[[#This Row],[Date]], "MMM")</f>
        <v>May</v>
      </c>
      <c r="G356" s="37" t="str">
        <f>VLOOKUP(I356,[1]LibPAS_data!$A$2:$C$601,3,FALSE)</f>
        <v>Gila</v>
      </c>
      <c r="H356" s="37" t="str">
        <f>VLOOKUP(I356,[1]LibPAS_data!$A$2:$C$601,2,FALSE)</f>
        <v>Gila County Library District</v>
      </c>
      <c r="I356" s="4" t="s">
        <v>34</v>
      </c>
      <c r="J356" s="37" t="s">
        <v>14</v>
      </c>
      <c r="K356" s="37" t="s">
        <v>15</v>
      </c>
      <c r="L356" s="37" t="s">
        <v>16</v>
      </c>
      <c r="M356" s="37">
        <v>1</v>
      </c>
      <c r="N356" s="37">
        <v>1</v>
      </c>
      <c r="O356" s="37">
        <v>0</v>
      </c>
      <c r="P356" s="37">
        <v>0</v>
      </c>
      <c r="Q356" s="37">
        <v>0</v>
      </c>
      <c r="R356" s="37">
        <v>0</v>
      </c>
      <c r="S356" s="37">
        <v>3</v>
      </c>
      <c r="T356" s="37">
        <v>0</v>
      </c>
      <c r="U356" s="37">
        <v>0</v>
      </c>
      <c r="V356" s="37">
        <v>0</v>
      </c>
    </row>
    <row r="357" spans="1:22" x14ac:dyDescent="0.3">
      <c r="A357">
        <f>VLOOKUP(novplus_data[[#This Row],[Locationid]], [1]LibPAS_data!$A$2:$D$264, 4, FALSE)</f>
        <v>33183</v>
      </c>
      <c r="B357" s="8" t="str">
        <f>TEXT(C357,"yyyy")&amp;"-"&amp;"Q"&amp;LOOKUP(MONTH(C357),{1,4,7,10},{1,2,3,4})</f>
        <v>2015-Q2</v>
      </c>
      <c r="C357" s="9">
        <v>42125</v>
      </c>
      <c r="D357" s="43">
        <f>YEAR(DATE(YEAR(novplus_data[[#This Row],[Date]]), MONTH(novplus_data[[#This Row],[Date]])+6,1))</f>
        <v>2015</v>
      </c>
      <c r="E357" s="37" t="str">
        <f>TEXT(novplus_data[[#This Row],[Date]], "YYYY")</f>
        <v>2015</v>
      </c>
      <c r="F357" s="43" t="str">
        <f>TEXT(novplus_data[[#This Row],[Date]], "MMM")</f>
        <v>May</v>
      </c>
      <c r="G357" s="37" t="str">
        <f>VLOOKUP(I357,[1]LibPAS_data!$A$2:$C$601,3,FALSE)</f>
        <v>Pinal</v>
      </c>
      <c r="H357" s="37" t="str">
        <f>VLOOKUP(I357,[1]LibPAS_data!$A$2:$C$601,2,FALSE)</f>
        <v>Maricopa Community Library</v>
      </c>
      <c r="I357" s="11" t="s">
        <v>61</v>
      </c>
      <c r="J357" s="37" t="s">
        <v>14</v>
      </c>
      <c r="K357" s="37" t="s">
        <v>15</v>
      </c>
      <c r="L357" s="37" t="s">
        <v>16</v>
      </c>
      <c r="M357" s="37">
        <v>1</v>
      </c>
      <c r="N357" s="37">
        <v>1</v>
      </c>
      <c r="O357" s="37">
        <v>0</v>
      </c>
      <c r="P357" s="37">
        <v>0</v>
      </c>
      <c r="Q357" s="37">
        <v>0</v>
      </c>
      <c r="R357" s="37">
        <v>0</v>
      </c>
      <c r="S357" s="37">
        <v>0</v>
      </c>
      <c r="T357" s="37">
        <v>0</v>
      </c>
      <c r="U357" s="37">
        <v>0</v>
      </c>
      <c r="V357" s="37">
        <v>0</v>
      </c>
    </row>
    <row r="358" spans="1:22" x14ac:dyDescent="0.3">
      <c r="A358">
        <f>VLOOKUP(novplus_data[[#This Row],[Locationid]], [1]LibPAS_data!$A$2:$D$264, 4, FALSE)</f>
        <v>87143</v>
      </c>
      <c r="B358" s="8" t="str">
        <f>TEXT(C358,"yyyy")&amp;"-"&amp;"Q"&amp;LOOKUP(MONTH(C358),{1,4,7,10},{1,2,3,4})</f>
        <v>2015-Q2</v>
      </c>
      <c r="C358" s="9">
        <v>42125</v>
      </c>
      <c r="D358" s="43">
        <f>YEAR(DATE(YEAR(novplus_data[[#This Row],[Date]]), MONTH(novplus_data[[#This Row],[Date]])+6,1))</f>
        <v>2015</v>
      </c>
      <c r="E358" s="37" t="str">
        <f>TEXT(novplus_data[[#This Row],[Date]], "YYYY")</f>
        <v>2015</v>
      </c>
      <c r="F358" s="43" t="str">
        <f>TEXT(novplus_data[[#This Row],[Date]], "MMM")</f>
        <v>May</v>
      </c>
      <c r="G358" s="37" t="str">
        <f>VLOOKUP(I358,[1]LibPAS_data!$A$2:$C$601,3,FALSE)</f>
        <v>Mohave</v>
      </c>
      <c r="H358" s="37" t="str">
        <f>VLOOKUP(I358,[1]LibPAS_data!$A$2:$C$601,2,FALSE)</f>
        <v>Mohave County Library District</v>
      </c>
      <c r="I358" s="11" t="s">
        <v>36</v>
      </c>
      <c r="J358" s="37" t="s">
        <v>14</v>
      </c>
      <c r="K358" s="37" t="s">
        <v>15</v>
      </c>
      <c r="L358" s="37" t="s">
        <v>16</v>
      </c>
      <c r="M358" s="37">
        <v>61</v>
      </c>
      <c r="N358" s="37">
        <v>382</v>
      </c>
      <c r="O358" s="37">
        <v>0</v>
      </c>
      <c r="P358" s="37">
        <v>0</v>
      </c>
      <c r="Q358" s="37">
        <v>0</v>
      </c>
      <c r="R358" s="37">
        <v>0</v>
      </c>
      <c r="S358" s="37">
        <v>287</v>
      </c>
      <c r="T358" s="37">
        <v>0</v>
      </c>
      <c r="U358" s="37">
        <v>0</v>
      </c>
      <c r="V358" s="37">
        <v>0</v>
      </c>
    </row>
    <row r="359" spans="1:22" x14ac:dyDescent="0.3">
      <c r="A359">
        <f>VLOOKUP(novplus_data[[#This Row],[Locationid]], [1]LibPAS_data!$A$2:$D$264, 4, FALSE)</f>
        <v>2461</v>
      </c>
      <c r="B359" s="8" t="str">
        <f>TEXT(C359,"yyyy")&amp;"-"&amp;"Q"&amp;LOOKUP(MONTH(C359),{1,4,7,10},{1,2,3,4})</f>
        <v>2015-Q2</v>
      </c>
      <c r="C359" s="9">
        <v>42125</v>
      </c>
      <c r="D359" s="43">
        <f>YEAR(DATE(YEAR(novplus_data[[#This Row],[Date]]), MONTH(novplus_data[[#This Row],[Date]])+6,1))</f>
        <v>2015</v>
      </c>
      <c r="E359" s="37" t="str">
        <f>TEXT(novplus_data[[#This Row],[Date]], "YYYY")</f>
        <v>2015</v>
      </c>
      <c r="F359" s="43" t="str">
        <f>TEXT(novplus_data[[#This Row],[Date]], "MMM")</f>
        <v>May</v>
      </c>
      <c r="G359" s="37" t="str">
        <f>VLOOKUP(I359,[1]LibPAS_data!$A$2:$C$601,3,FALSE)</f>
        <v>Navajo</v>
      </c>
      <c r="H359" s="37" t="str">
        <f>VLOOKUP(I359,[1]LibPAS_data!$A$2:$C$601,2,FALSE)</f>
        <v>Navajo County Library District</v>
      </c>
      <c r="I359" s="11" t="s">
        <v>37</v>
      </c>
      <c r="J359" s="37" t="s">
        <v>14</v>
      </c>
      <c r="K359" s="37" t="s">
        <v>15</v>
      </c>
      <c r="L359" s="22" t="s">
        <v>16</v>
      </c>
      <c r="M359" s="37">
        <v>3</v>
      </c>
      <c r="N359" s="37">
        <v>2</v>
      </c>
      <c r="O359" s="37">
        <v>0</v>
      </c>
      <c r="P359" s="37">
        <v>0</v>
      </c>
      <c r="Q359" s="37">
        <v>0</v>
      </c>
      <c r="R359" s="37">
        <v>0</v>
      </c>
      <c r="S359" s="37">
        <v>10</v>
      </c>
      <c r="T359" s="37">
        <v>0</v>
      </c>
      <c r="U359" s="37">
        <v>0</v>
      </c>
      <c r="V359" s="37">
        <v>0</v>
      </c>
    </row>
    <row r="360" spans="1:22" x14ac:dyDescent="0.3">
      <c r="A360">
        <f>VLOOKUP(novplus_data[[#This Row],[Locationid]], [1]LibPAS_data!$A$2:$D$264, 4, FALSE)</f>
        <v>405419</v>
      </c>
      <c r="B360" s="8" t="str">
        <f>TEXT(C360,"yyyy")&amp;"-"&amp;"Q"&amp;LOOKUP(MONTH(C360),{1,4,7,10},{1,2,3,4})</f>
        <v>2015-Q2</v>
      </c>
      <c r="C360" s="9">
        <v>42125</v>
      </c>
      <c r="D360" s="43">
        <f>YEAR(DATE(YEAR(novplus_data[[#This Row],[Date]]), MONTH(novplus_data[[#This Row],[Date]])+6,1))</f>
        <v>2015</v>
      </c>
      <c r="E360" s="37" t="str">
        <f>TEXT(novplus_data[[#This Row],[Date]], "YYYY")</f>
        <v>2015</v>
      </c>
      <c r="F360" s="43" t="str">
        <f>TEXT(novplus_data[[#This Row],[Date]], "MMM")</f>
        <v>May</v>
      </c>
      <c r="G360" s="37" t="str">
        <f>VLOOKUP(I360,[1]LibPAS_data!$A$2:$C$601,3,FALSE)</f>
        <v>Pima</v>
      </c>
      <c r="H360" s="37" t="str">
        <f>VLOOKUP(I360,[1]LibPAS_data!$A$2:$C$601,2,FALSE)</f>
        <v>Pima County Public Library</v>
      </c>
      <c r="I360" s="11" t="s">
        <v>38</v>
      </c>
      <c r="J360" s="37" t="s">
        <v>14</v>
      </c>
      <c r="K360" s="37" t="s">
        <v>15</v>
      </c>
      <c r="L360" s="22" t="s">
        <v>16</v>
      </c>
      <c r="M360" s="37">
        <v>99</v>
      </c>
      <c r="N360" s="37">
        <v>275</v>
      </c>
      <c r="O360" s="37">
        <v>1</v>
      </c>
      <c r="P360" s="37">
        <v>1</v>
      </c>
      <c r="Q360" s="37">
        <v>0</v>
      </c>
      <c r="R360" s="37">
        <v>0</v>
      </c>
      <c r="S360" s="37">
        <v>236</v>
      </c>
      <c r="T360" s="37">
        <v>0</v>
      </c>
      <c r="U360" s="37">
        <v>0</v>
      </c>
      <c r="V360" s="37">
        <v>10</v>
      </c>
    </row>
    <row r="361" spans="1:22" x14ac:dyDescent="0.3">
      <c r="A361">
        <f>VLOOKUP(novplus_data[[#This Row],[Locationid]], [1]LibPAS_data!$A$2:$D$264, 4, FALSE)</f>
        <v>405419</v>
      </c>
      <c r="B361" s="8" t="str">
        <f>TEXT(C361,"yyyy")&amp;"-"&amp;"Q"&amp;LOOKUP(MONTH(C361),{1,4,7,10},{1,2,3,4})</f>
        <v>2015-Q2</v>
      </c>
      <c r="C361" s="9">
        <v>42125</v>
      </c>
      <c r="D361" s="43">
        <f>YEAR(DATE(YEAR(novplus_data[[#This Row],[Date]]), MONTH(novplus_data[[#This Row],[Date]])+6,1))</f>
        <v>2015</v>
      </c>
      <c r="E361" s="37" t="str">
        <f>TEXT(novplus_data[[#This Row],[Date]], "YYYY")</f>
        <v>2015</v>
      </c>
      <c r="F361" s="43" t="str">
        <f>TEXT(novplus_data[[#This Row],[Date]], "MMM")</f>
        <v>May</v>
      </c>
      <c r="G361" s="37" t="str">
        <f>VLOOKUP(I361,[1]LibPAS_data!$A$2:$C$601,3,FALSE)</f>
        <v>Pima</v>
      </c>
      <c r="H361" s="37" t="str">
        <f>VLOOKUP(I361,[1]LibPAS_data!$A$2:$C$601,2,FALSE)</f>
        <v>Pima County Public Library</v>
      </c>
      <c r="I361" s="11" t="s">
        <v>38</v>
      </c>
      <c r="J361" s="37" t="s">
        <v>14</v>
      </c>
      <c r="K361" s="37" t="s">
        <v>19</v>
      </c>
      <c r="L361" s="10" t="s">
        <v>25</v>
      </c>
      <c r="M361" s="37">
        <v>31950</v>
      </c>
      <c r="N361" s="37">
        <v>96223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37">
        <v>0</v>
      </c>
      <c r="U361" s="37">
        <v>0</v>
      </c>
      <c r="V361" s="37">
        <v>0</v>
      </c>
    </row>
    <row r="362" spans="1:22" x14ac:dyDescent="0.3">
      <c r="A362">
        <f>VLOOKUP(novplus_data[[#This Row],[Locationid]], [1]LibPAS_data!$A$2:$D$264, 4, FALSE)</f>
        <v>405419</v>
      </c>
      <c r="B362" s="8" t="str">
        <f>TEXT(C362,"yyyy")&amp;"-"&amp;"Q"&amp;LOOKUP(MONTH(C362),{1,4,7,10},{1,2,3,4})</f>
        <v>2015-Q2</v>
      </c>
      <c r="C362" s="9">
        <v>42125</v>
      </c>
      <c r="D362" s="43">
        <f>YEAR(DATE(YEAR(novplus_data[[#This Row],[Date]]), MONTH(novplus_data[[#This Row],[Date]])+6,1))</f>
        <v>2015</v>
      </c>
      <c r="E362" s="37" t="str">
        <f>TEXT(novplus_data[[#This Row],[Date]], "YYYY")</f>
        <v>2015</v>
      </c>
      <c r="F362" s="43" t="str">
        <f>TEXT(novplus_data[[#This Row],[Date]], "MMM")</f>
        <v>May</v>
      </c>
      <c r="G362" s="37" t="str">
        <f>VLOOKUP(I362,[1]LibPAS_data!$A$2:$C$601,3,FALSE)</f>
        <v>Pima</v>
      </c>
      <c r="H362" s="37" t="str">
        <f>VLOOKUP(I362,[1]LibPAS_data!$A$2:$C$601,2,FALSE)</f>
        <v>Pima County Public Library</v>
      </c>
      <c r="I362" s="11" t="s">
        <v>38</v>
      </c>
      <c r="J362" s="37" t="s">
        <v>14</v>
      </c>
      <c r="K362" s="37" t="s">
        <v>68</v>
      </c>
      <c r="L362" s="21" t="s">
        <v>25</v>
      </c>
      <c r="M362" s="37">
        <v>449</v>
      </c>
      <c r="N362" s="37">
        <v>1219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37">
        <v>0</v>
      </c>
      <c r="U362" s="37">
        <v>0</v>
      </c>
      <c r="V362" s="37">
        <v>0</v>
      </c>
    </row>
    <row r="363" spans="1:22" x14ac:dyDescent="0.3">
      <c r="A363">
        <f>VLOOKUP(novplus_data[[#This Row],[Locationid]], [1]LibPAS_data!$A$2:$D$264, 4, FALSE)</f>
        <v>8901</v>
      </c>
      <c r="B363" s="8" t="str">
        <f>TEXT(C363,"yyyy")&amp;"-"&amp;"Q"&amp;LOOKUP(MONTH(C363),{1,4,7,10},{1,2,3,4})</f>
        <v>2015-Q2</v>
      </c>
      <c r="C363" s="9">
        <v>42125</v>
      </c>
      <c r="D363" s="43">
        <f>YEAR(DATE(YEAR(novplus_data[[#This Row],[Date]]), MONTH(novplus_data[[#This Row],[Date]])+6,1))</f>
        <v>2015</v>
      </c>
      <c r="E363" s="37" t="str">
        <f>TEXT(novplus_data[[#This Row],[Date]], "YYYY")</f>
        <v>2015</v>
      </c>
      <c r="F363" s="43" t="str">
        <f>TEXT(novplus_data[[#This Row],[Date]], "MMM")</f>
        <v>May</v>
      </c>
      <c r="G363" s="37" t="str">
        <f>VLOOKUP(I363,[1]LibPAS_data!$A$2:$C$601,3,FALSE)</f>
        <v>Pinal</v>
      </c>
      <c r="H363" s="37" t="str">
        <f>VLOOKUP(I363,[1]LibPAS_data!$A$2:$C$601,2,FALSE)</f>
        <v>Pinal County Library District</v>
      </c>
      <c r="I363" s="11" t="s">
        <v>54</v>
      </c>
      <c r="J363" s="37" t="s">
        <v>14</v>
      </c>
      <c r="K363" s="37" t="s">
        <v>15</v>
      </c>
      <c r="L363" s="37" t="s">
        <v>16</v>
      </c>
      <c r="M363" s="37">
        <v>80</v>
      </c>
      <c r="N363" s="37">
        <v>203</v>
      </c>
      <c r="O363" s="37">
        <v>0</v>
      </c>
      <c r="P363" s="37">
        <v>0</v>
      </c>
      <c r="Q363" s="37">
        <v>0</v>
      </c>
      <c r="R363" s="37">
        <v>0</v>
      </c>
      <c r="S363" s="37">
        <v>227</v>
      </c>
      <c r="T363" s="37">
        <v>0</v>
      </c>
      <c r="U363" s="37">
        <v>0</v>
      </c>
      <c r="V363" s="37">
        <v>85</v>
      </c>
    </row>
    <row r="364" spans="1:22" x14ac:dyDescent="0.3">
      <c r="A364">
        <f>VLOOKUP(novplus_data[[#This Row],[Locationid]], [1]LibPAS_data!$A$2:$D$264, 4, FALSE)</f>
        <v>29416</v>
      </c>
      <c r="B364" s="8" t="str">
        <f>TEXT(C364,"yyyy")&amp;"-"&amp;"Q"&amp;LOOKUP(MONTH(C364),{1,4,7,10},{1,2,3,4})</f>
        <v>2015-Q2</v>
      </c>
      <c r="C364" s="9">
        <v>42125</v>
      </c>
      <c r="D364" s="43">
        <f>YEAR(DATE(YEAR(novplus_data[[#This Row],[Date]]), MONTH(novplus_data[[#This Row],[Date]])+6,1))</f>
        <v>2015</v>
      </c>
      <c r="E364" s="37" t="str">
        <f>TEXT(novplus_data[[#This Row],[Date]], "YYYY")</f>
        <v>2015</v>
      </c>
      <c r="F364" s="43" t="str">
        <f>TEXT(novplus_data[[#This Row],[Date]], "MMM")</f>
        <v>May</v>
      </c>
      <c r="G364" s="37" t="str">
        <f>VLOOKUP(I364,[1]LibPAS_data!$A$2:$C$601,3,FALSE)</f>
        <v>Yavapai</v>
      </c>
      <c r="H364" s="37" t="str">
        <f>VLOOKUP(I364,[1]LibPAS_data!$A$2:$C$601,2,FALSE)</f>
        <v>Prescott Public Library</v>
      </c>
      <c r="I364" s="11" t="s">
        <v>39</v>
      </c>
      <c r="J364" s="37" t="s">
        <v>14</v>
      </c>
      <c r="K364" s="37" t="s">
        <v>15</v>
      </c>
      <c r="L364" s="37" t="s">
        <v>16</v>
      </c>
      <c r="M364" s="37">
        <v>98</v>
      </c>
      <c r="N364" s="37">
        <v>542</v>
      </c>
      <c r="O364" s="37">
        <v>0</v>
      </c>
      <c r="P364" s="37">
        <v>0</v>
      </c>
      <c r="Q364" s="37">
        <v>0</v>
      </c>
      <c r="R364" s="37">
        <v>0</v>
      </c>
      <c r="S364" s="37">
        <v>557</v>
      </c>
      <c r="T364" s="37">
        <v>0</v>
      </c>
      <c r="U364" s="37">
        <v>0</v>
      </c>
      <c r="V364" s="37">
        <v>9</v>
      </c>
    </row>
    <row r="365" spans="1:22" x14ac:dyDescent="0.3">
      <c r="A365">
        <f>VLOOKUP(novplus_data[[#This Row],[Locationid]], [1]LibPAS_data!$A$2:$D$264, 4, FALSE)</f>
        <v>11980</v>
      </c>
      <c r="B365" s="8" t="str">
        <f>TEXT(C365,"yyyy")&amp;"-"&amp;"Q"&amp;LOOKUP(MONTH(C365),{1,4,7,10},{1,2,3,4})</f>
        <v>2015-Q2</v>
      </c>
      <c r="C365" s="9">
        <v>42125</v>
      </c>
      <c r="D365" s="43">
        <f>YEAR(DATE(YEAR(novplus_data[[#This Row],[Date]]), MONTH(novplus_data[[#This Row],[Date]])+6,1))</f>
        <v>2015</v>
      </c>
      <c r="E365" s="37" t="str">
        <f>TEXT(novplus_data[[#This Row],[Date]], "YYYY")</f>
        <v>2015</v>
      </c>
      <c r="F365" s="43" t="str">
        <f>TEXT(novplus_data[[#This Row],[Date]], "MMM")</f>
        <v>May</v>
      </c>
      <c r="G365" s="37" t="str">
        <f>VLOOKUP(I365,[1]LibPAS_data!$A$2:$C$601,3,FALSE)</f>
        <v>Graham</v>
      </c>
      <c r="H365" s="37" t="str">
        <f>VLOOKUP(I365,[1]LibPAS_data!$A$2:$C$601,2,FALSE)</f>
        <v>Safford City - Graham County Library</v>
      </c>
      <c r="I365" s="11" t="s">
        <v>41</v>
      </c>
      <c r="J365" s="37" t="s">
        <v>14</v>
      </c>
      <c r="K365" s="37" t="s">
        <v>15</v>
      </c>
      <c r="L365" s="22" t="s">
        <v>16</v>
      </c>
      <c r="M365" s="37">
        <v>4</v>
      </c>
      <c r="N365" s="37">
        <v>8</v>
      </c>
      <c r="O365" s="37">
        <v>0</v>
      </c>
      <c r="P365" s="37">
        <v>0</v>
      </c>
      <c r="Q365" s="37">
        <v>0</v>
      </c>
      <c r="R365" s="37">
        <v>0</v>
      </c>
      <c r="S365" s="37">
        <v>6</v>
      </c>
      <c r="T365" s="37">
        <v>0</v>
      </c>
      <c r="U365" s="37">
        <v>0</v>
      </c>
      <c r="V365" s="37">
        <v>0</v>
      </c>
    </row>
    <row r="366" spans="1:22" x14ac:dyDescent="0.3">
      <c r="A366">
        <f>VLOOKUP(novplus_data[[#This Row],[Locationid]], [1]LibPAS_data!$A$2:$D$264, 4, FALSE)</f>
        <v>9301</v>
      </c>
      <c r="B366" s="8" t="str">
        <f>TEXT(C366,"yyyy")&amp;"-"&amp;"Q"&amp;LOOKUP(MONTH(C366),{1,4,7,10},{1,2,3,4})</f>
        <v>2015-Q2</v>
      </c>
      <c r="C366" s="9">
        <v>42125</v>
      </c>
      <c r="D366" s="43">
        <f>YEAR(DATE(YEAR(novplus_data[[#This Row],[Date]]), MONTH(novplus_data[[#This Row],[Date]])+6,1))</f>
        <v>2015</v>
      </c>
      <c r="E366" s="37" t="str">
        <f>TEXT(novplus_data[[#This Row],[Date]], "YYYY")</f>
        <v>2015</v>
      </c>
      <c r="F366" s="43" t="str">
        <f>TEXT(novplus_data[[#This Row],[Date]], "MMM")</f>
        <v>May</v>
      </c>
      <c r="G366" s="37" t="str">
        <f>VLOOKUP(I366,[1]LibPAS_data!$A$2:$C$601,3,FALSE)</f>
        <v>Yavapai</v>
      </c>
      <c r="H366" s="37" t="str">
        <f>VLOOKUP(I366,[1]LibPAS_data!$A$2:$C$601,2,FALSE)</f>
        <v>Yavapai County Library District</v>
      </c>
      <c r="I366" s="12" t="s">
        <v>43</v>
      </c>
      <c r="J366" s="37" t="s">
        <v>14</v>
      </c>
      <c r="K366" s="37" t="s">
        <v>21</v>
      </c>
      <c r="L366" s="21" t="s">
        <v>25</v>
      </c>
      <c r="M366" s="37">
        <v>36742</v>
      </c>
      <c r="N366" s="37">
        <v>100528</v>
      </c>
      <c r="O366" s="37">
        <v>0</v>
      </c>
      <c r="P366" s="37">
        <v>0</v>
      </c>
      <c r="Q366" s="37">
        <v>0</v>
      </c>
      <c r="R366" s="37">
        <v>0</v>
      </c>
      <c r="S366" s="37">
        <v>0</v>
      </c>
      <c r="T366" s="37">
        <v>0</v>
      </c>
      <c r="U366" s="37">
        <v>0</v>
      </c>
      <c r="V366" s="37">
        <v>0</v>
      </c>
    </row>
    <row r="367" spans="1:22" x14ac:dyDescent="0.3">
      <c r="A367" s="37">
        <f>VLOOKUP(novplus_data[[#This Row],[Locationid]], [1]LibPAS_data!$A$2:$D$264, 4, FALSE)</f>
        <v>9301</v>
      </c>
      <c r="B367" s="14" t="str">
        <f>TEXT(C367,"yyyy")&amp;"-"&amp;"Q"&amp;LOOKUP(MONTH(C367),{1,4,7,10},{1,2,3,4})</f>
        <v>2015-Q2</v>
      </c>
      <c r="C367" s="9">
        <v>42125</v>
      </c>
      <c r="D367" s="43">
        <f>YEAR(DATE(YEAR(novplus_data[[#This Row],[Date]]), MONTH(novplus_data[[#This Row],[Date]])+6,1))</f>
        <v>2015</v>
      </c>
      <c r="E367" s="37" t="str">
        <f>TEXT(novplus_data[[#This Row],[Date]], "YYYY")</f>
        <v>2015</v>
      </c>
      <c r="F367" s="43" t="str">
        <f>TEXT(novplus_data[[#This Row],[Date]], "MMM")</f>
        <v>May</v>
      </c>
      <c r="G367" s="37" t="str">
        <f>VLOOKUP(I367,[1]LibPAS_data!$A$2:$C$601,3,FALSE)</f>
        <v>Yavapai</v>
      </c>
      <c r="H367" s="37" t="str">
        <f>VLOOKUP(I367,[1]LibPAS_data!$A$2:$C$601,2,FALSE)</f>
        <v>Yavapai County Library District</v>
      </c>
      <c r="I367" s="39" t="s">
        <v>43</v>
      </c>
      <c r="J367" s="37" t="s">
        <v>14</v>
      </c>
      <c r="K367" s="37" t="s">
        <v>23</v>
      </c>
      <c r="L367" s="26" t="s">
        <v>25</v>
      </c>
      <c r="M367" s="37">
        <v>10</v>
      </c>
      <c r="N367" s="37">
        <v>1818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37">
        <v>0</v>
      </c>
      <c r="U367" s="37">
        <v>0</v>
      </c>
      <c r="V367" s="37">
        <v>0</v>
      </c>
    </row>
    <row r="368" spans="1:22" x14ac:dyDescent="0.3">
      <c r="A368" t="e">
        <f>VLOOKUP(novplus_data[[#This Row],[Locationid]], [1]LibPAS_data!$A$2:$D$264, 4, FALSE)</f>
        <v>#N/A</v>
      </c>
      <c r="B368" s="8" t="str">
        <f>TEXT(C368,"yyyy")&amp;"-"&amp;"Q"&amp;LOOKUP(MONTH(C368),{1,4,7,10},{1,2,3,4})</f>
        <v>2015-Q2</v>
      </c>
      <c r="C368" s="9">
        <v>42125</v>
      </c>
      <c r="D368" s="43">
        <f>YEAR(DATE(YEAR(novplus_data[[#This Row],[Date]]), MONTH(novplus_data[[#This Row],[Date]])+6,1))</f>
        <v>2015</v>
      </c>
      <c r="E368" s="37" t="str">
        <f>TEXT(novplus_data[[#This Row],[Date]], "YYYY")</f>
        <v>2015</v>
      </c>
      <c r="F368" s="43" t="str">
        <f>TEXT(novplus_data[[#This Row],[Date]], "MMM")</f>
        <v>May</v>
      </c>
      <c r="G368" s="37" t="str">
        <f>VLOOKUP(I368,[1]LibPAS_data!$A$2:$C$601,3,FALSE)</f>
        <v>Yuma</v>
      </c>
      <c r="H368" s="37" t="str">
        <f>VLOOKUP(I368,[1]LibPAS_data!$A$2:$C$601,2,FALSE)</f>
        <v>Yuma County Library District</v>
      </c>
      <c r="I368" s="11" t="s">
        <v>44</v>
      </c>
      <c r="J368" s="37" t="s">
        <v>14</v>
      </c>
      <c r="K368" s="37" t="s">
        <v>22</v>
      </c>
      <c r="L368" s="37" t="s">
        <v>16</v>
      </c>
      <c r="M368" s="37">
        <v>48</v>
      </c>
      <c r="N368" s="37">
        <v>157</v>
      </c>
      <c r="O368" s="37">
        <v>0</v>
      </c>
      <c r="P368" s="37">
        <v>0</v>
      </c>
      <c r="Q368" s="37">
        <v>0</v>
      </c>
      <c r="R368" s="37">
        <v>0</v>
      </c>
      <c r="S368" s="37">
        <v>222</v>
      </c>
      <c r="T368" s="37">
        <v>0</v>
      </c>
      <c r="U368" s="37">
        <v>0</v>
      </c>
      <c r="V368" s="37">
        <v>0</v>
      </c>
    </row>
    <row r="369" spans="1:22" x14ac:dyDescent="0.3">
      <c r="A369" s="2" t="e">
        <f>VLOOKUP(novplus_data[[#This Row],[Locationid]], [1]LibPAS_data!$A$2:$D$264, 4, FALSE)</f>
        <v>#N/A</v>
      </c>
      <c r="B369" s="8" t="str">
        <f>TEXT(C369,"yyyy")&amp;"-"&amp;"Q"&amp;LOOKUP(MONTH(C369),{1,4,7,10},{1,2,3,4})</f>
        <v>2015-Q2</v>
      </c>
      <c r="C369" s="9">
        <v>42125</v>
      </c>
      <c r="D369" s="43">
        <f>YEAR(DATE(YEAR(novplus_data[[#This Row],[Date]]), MONTH(novplus_data[[#This Row],[Date]])+6,1))</f>
        <v>2015</v>
      </c>
      <c r="E369" s="37" t="str">
        <f>TEXT(novplus_data[[#This Row],[Date]], "YYYY")</f>
        <v>2015</v>
      </c>
      <c r="F369" s="43" t="str">
        <f>TEXT(novplus_data[[#This Row],[Date]], "MMM")</f>
        <v>May</v>
      </c>
      <c r="G369" s="37" t="str">
        <f>VLOOKUP(I369,[1]LibPAS_data!$A$2:$C$601,3,FALSE)</f>
        <v>Yuma</v>
      </c>
      <c r="H369" s="37" t="str">
        <f>VLOOKUP(I369,[1]LibPAS_data!$A$2:$C$601,2,FALSE)</f>
        <v>Yuma County Library District</v>
      </c>
      <c r="I369" s="11" t="s">
        <v>44</v>
      </c>
      <c r="J369" s="2" t="s">
        <v>14</v>
      </c>
      <c r="K369" s="2" t="s">
        <v>23</v>
      </c>
      <c r="L369" s="21" t="s">
        <v>25</v>
      </c>
      <c r="M369" s="2">
        <v>3394</v>
      </c>
      <c r="N369" s="2">
        <v>9429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</row>
    <row r="370" spans="1:22" x14ac:dyDescent="0.3">
      <c r="A370">
        <f>VLOOKUP(novplus_data[[#This Row],[Locationid]], [1]LibPAS_data!$A$2:$D$264, 4, FALSE)</f>
        <v>22669</v>
      </c>
      <c r="B370" s="8" t="str">
        <f>TEXT(C370,"yyyy")&amp;"-"&amp;"Q"&amp;LOOKUP(MONTH(C370),{1,4,7,10},{1,2,3,4})</f>
        <v>2015-Q2</v>
      </c>
      <c r="C370" s="9">
        <v>42156</v>
      </c>
      <c r="D370" s="43">
        <f>YEAR(DATE(YEAR(novplus_data[[#This Row],[Date]]), MONTH(novplus_data[[#This Row],[Date]])+6,1))</f>
        <v>2015</v>
      </c>
      <c r="E370" s="37" t="str">
        <f>TEXT(novplus_data[[#This Row],[Date]], "YYYY")</f>
        <v>2015</v>
      </c>
      <c r="F370" s="43" t="str">
        <f>TEXT(novplus_data[[#This Row],[Date]], "MMM")</f>
        <v>Jun</v>
      </c>
      <c r="G370" s="37" t="str">
        <f>VLOOKUP(I370,[1]LibPAS_data!$A$2:$C$601,3,FALSE)</f>
        <v>Maricopa</v>
      </c>
      <c r="H370" s="37" t="str">
        <f>VLOOKUP(I370,[1]LibPAS_data!$A$2:$C$601,2,FALSE)</f>
        <v>Avondale Public Library</v>
      </c>
      <c r="I370" s="11" t="s">
        <v>28</v>
      </c>
      <c r="J370" s="37" t="s">
        <v>14</v>
      </c>
      <c r="K370" s="37" t="s">
        <v>15</v>
      </c>
      <c r="L370" s="37" t="s">
        <v>16</v>
      </c>
      <c r="M370" s="37">
        <v>13</v>
      </c>
      <c r="N370" s="37">
        <v>28</v>
      </c>
      <c r="O370" s="37">
        <v>0</v>
      </c>
      <c r="P370" s="37">
        <v>0</v>
      </c>
      <c r="Q370" s="37">
        <v>0</v>
      </c>
      <c r="R370" s="37">
        <v>0</v>
      </c>
      <c r="S370" s="37">
        <v>39</v>
      </c>
      <c r="T370" s="37">
        <v>0</v>
      </c>
      <c r="U370" s="37">
        <v>0</v>
      </c>
      <c r="V370" s="37">
        <v>0</v>
      </c>
    </row>
    <row r="371" spans="1:22" x14ac:dyDescent="0.3">
      <c r="A371">
        <f>VLOOKUP(novplus_data[[#This Row],[Locationid]], [1]LibPAS_data!$A$2:$D$264, 4, FALSE)</f>
        <v>309229</v>
      </c>
      <c r="B371" s="8" t="str">
        <f>TEXT(C371,"yyyy")&amp;"-"&amp;"Q"&amp;LOOKUP(MONTH(C371),{1,4,7,10},{1,2,3,4})</f>
        <v>2015-Q2</v>
      </c>
      <c r="C371" s="9">
        <v>42156</v>
      </c>
      <c r="D371" s="43">
        <f>YEAR(DATE(YEAR(novplus_data[[#This Row],[Date]]), MONTH(novplus_data[[#This Row],[Date]])+6,1))</f>
        <v>2015</v>
      </c>
      <c r="E371" s="37" t="str">
        <f>TEXT(novplus_data[[#This Row],[Date]], "YYYY")</f>
        <v>2015</v>
      </c>
      <c r="F371" s="43" t="str">
        <f>TEXT(novplus_data[[#This Row],[Date]], "MMM")</f>
        <v>Jun</v>
      </c>
      <c r="G371" s="37" t="str">
        <f>VLOOKUP(I371,[1]LibPAS_data!$A$2:$C$601,3,FALSE)</f>
        <v>Maricopa</v>
      </c>
      <c r="H371" s="37" t="str">
        <f>VLOOKUP(I371,[1]LibPAS_data!$A$2:$C$601,2,FALSE)</f>
        <v xml:space="preserve">Chandler Public Library </v>
      </c>
      <c r="I371" s="11" t="s">
        <v>46</v>
      </c>
      <c r="J371" s="37" t="s">
        <v>14</v>
      </c>
      <c r="K371" s="37" t="s">
        <v>15</v>
      </c>
      <c r="L371" s="37" t="s">
        <v>16</v>
      </c>
      <c r="M371" s="37">
        <v>128</v>
      </c>
      <c r="N371" s="37">
        <v>313</v>
      </c>
      <c r="O371" s="37">
        <v>0</v>
      </c>
      <c r="P371" s="37">
        <v>0</v>
      </c>
      <c r="Q371" s="37">
        <v>0</v>
      </c>
      <c r="R371" s="37">
        <v>0</v>
      </c>
      <c r="S371" s="37">
        <v>325</v>
      </c>
      <c r="T371" s="37">
        <v>0</v>
      </c>
      <c r="U371" s="37">
        <v>0</v>
      </c>
      <c r="V371" s="37">
        <v>0</v>
      </c>
    </row>
    <row r="372" spans="1:22" x14ac:dyDescent="0.3">
      <c r="A372">
        <f>VLOOKUP(novplus_data[[#This Row],[Locationid]], [1]LibPAS_data!$A$2:$D$264, 4, FALSE)</f>
        <v>7004</v>
      </c>
      <c r="B372" s="8" t="str">
        <f>TEXT(C372,"yyyy")&amp;"-"&amp;"Q"&amp;LOOKUP(MONTH(C372),{1,4,7,10},{1,2,3,4})</f>
        <v>2015-Q2</v>
      </c>
      <c r="C372" s="9">
        <v>42156</v>
      </c>
      <c r="D372" s="43">
        <f>YEAR(DATE(YEAR(novplus_data[[#This Row],[Date]]), MONTH(novplus_data[[#This Row],[Date]])+6,1))</f>
        <v>2015</v>
      </c>
      <c r="E372" s="37" t="str">
        <f>TEXT(novplus_data[[#This Row],[Date]], "YYYY")</f>
        <v>2015</v>
      </c>
      <c r="F372" s="43" t="str">
        <f>TEXT(novplus_data[[#This Row],[Date]], "MMM")</f>
        <v>Jun</v>
      </c>
      <c r="G372" s="37" t="str">
        <f>VLOOKUP(I372,[1]LibPAS_data!$A$2:$C$601,3,FALSE)</f>
        <v>Maricopa</v>
      </c>
      <c r="H372" s="37" t="str">
        <f>VLOOKUP(I372,[1]LibPAS_data!$A$2:$C$601,2,FALSE)</f>
        <v>Desert Foothills Branch Library</v>
      </c>
      <c r="I372" s="13" t="s">
        <v>47</v>
      </c>
      <c r="J372" s="37" t="s">
        <v>14</v>
      </c>
      <c r="K372" s="37" t="s">
        <v>15</v>
      </c>
      <c r="L372" s="37" t="s">
        <v>16</v>
      </c>
      <c r="M372" s="37">
        <v>2</v>
      </c>
      <c r="N372" s="37">
        <v>6</v>
      </c>
      <c r="O372" s="37">
        <v>0</v>
      </c>
      <c r="P372" s="37">
        <v>0</v>
      </c>
      <c r="Q372" s="37">
        <v>0</v>
      </c>
      <c r="R372" s="37">
        <v>0</v>
      </c>
      <c r="S372" s="37">
        <v>6</v>
      </c>
      <c r="T372" s="37">
        <v>0</v>
      </c>
      <c r="U372" s="37">
        <v>0</v>
      </c>
      <c r="V372" s="37">
        <v>0</v>
      </c>
    </row>
    <row r="373" spans="1:22" x14ac:dyDescent="0.3">
      <c r="A373">
        <f>VLOOKUP(novplus_data[[#This Row],[Locationid]], [1]LibPAS_data!$A$2:$D$264, 4, FALSE)</f>
        <v>102303</v>
      </c>
      <c r="B373" s="8" t="str">
        <f>TEXT(C373,"yyyy")&amp;"-"&amp;"Q"&amp;LOOKUP(MONTH(C373),{1,4,7,10},{1,2,3,4})</f>
        <v>2015-Q2</v>
      </c>
      <c r="C373" s="9">
        <v>42156</v>
      </c>
      <c r="D373" s="43">
        <f>YEAR(DATE(YEAR(novplus_data[[#This Row],[Date]]), MONTH(novplus_data[[#This Row],[Date]])+6,1))</f>
        <v>2015</v>
      </c>
      <c r="E373" s="37" t="str">
        <f>TEXT(novplus_data[[#This Row],[Date]], "YYYY")</f>
        <v>2015</v>
      </c>
      <c r="F373" s="43" t="str">
        <f>TEXT(novplus_data[[#This Row],[Date]], "MMM")</f>
        <v>Jun</v>
      </c>
      <c r="G373" s="37" t="str">
        <f>VLOOKUP(I373,[1]LibPAS_data!$A$2:$C$601,3,FALSE)</f>
        <v>Maricopa</v>
      </c>
      <c r="H373" s="37" t="str">
        <f>VLOOKUP(I373,[1]LibPAS_data!$A$2:$C$601,2,FALSE)</f>
        <v xml:space="preserve">Glendale Public Library </v>
      </c>
      <c r="I373" s="11" t="s">
        <v>48</v>
      </c>
      <c r="J373" s="37" t="s">
        <v>14</v>
      </c>
      <c r="K373" s="37" t="s">
        <v>15</v>
      </c>
      <c r="L373" s="37" t="s">
        <v>16</v>
      </c>
      <c r="M373" s="37">
        <v>36</v>
      </c>
      <c r="N373" s="37">
        <v>217</v>
      </c>
      <c r="O373" s="37">
        <v>0</v>
      </c>
      <c r="P373" s="37">
        <v>0</v>
      </c>
      <c r="Q373" s="37">
        <v>0</v>
      </c>
      <c r="R373" s="37">
        <v>0</v>
      </c>
      <c r="S373" s="37">
        <v>378</v>
      </c>
      <c r="T373" s="37">
        <v>0</v>
      </c>
      <c r="U373" s="37">
        <v>0</v>
      </c>
      <c r="V373" s="37">
        <v>0</v>
      </c>
    </row>
    <row r="374" spans="1:22" x14ac:dyDescent="0.3">
      <c r="A374">
        <f>VLOOKUP(novplus_data[[#This Row],[Locationid]], [1]LibPAS_data!$A$2:$D$264, 4, FALSE)</f>
        <v>147983</v>
      </c>
      <c r="B374" s="8" t="str">
        <f>TEXT(C374,"yyyy")&amp;"-"&amp;"Q"&amp;LOOKUP(MONTH(C374),{1,4,7,10},{1,2,3,4})</f>
        <v>2015-Q2</v>
      </c>
      <c r="C374" s="9">
        <v>42156</v>
      </c>
      <c r="D374" s="43">
        <f>YEAR(DATE(YEAR(novplus_data[[#This Row],[Date]]), MONTH(novplus_data[[#This Row],[Date]])+6,1))</f>
        <v>2015</v>
      </c>
      <c r="E374" s="37" t="str">
        <f>TEXT(novplus_data[[#This Row],[Date]], "YYYY")</f>
        <v>2015</v>
      </c>
      <c r="F374" s="43" t="str">
        <f>TEXT(novplus_data[[#This Row],[Date]], "MMM")</f>
        <v>Jun</v>
      </c>
      <c r="G374" s="37" t="str">
        <f>VLOOKUP(I374,[1]LibPAS_data!$A$2:$C$601,3,FALSE)</f>
        <v>Maricopa</v>
      </c>
      <c r="H374" s="37" t="str">
        <f>VLOOKUP(I374,[1]LibPAS_data!$A$2:$C$601,2,FALSE)</f>
        <v>Mesa Public Library</v>
      </c>
      <c r="I374" s="11" t="s">
        <v>50</v>
      </c>
      <c r="J374" s="37" t="s">
        <v>14</v>
      </c>
      <c r="K374" s="37" t="s">
        <v>15</v>
      </c>
      <c r="L374" s="37" t="s">
        <v>16</v>
      </c>
      <c r="M374" s="37">
        <v>114</v>
      </c>
      <c r="N374" s="37">
        <v>301</v>
      </c>
      <c r="O374" s="37">
        <v>0</v>
      </c>
      <c r="P374" s="37">
        <v>0</v>
      </c>
      <c r="Q374" s="37">
        <v>0</v>
      </c>
      <c r="R374" s="37">
        <v>0</v>
      </c>
      <c r="S374" s="37">
        <v>491</v>
      </c>
      <c r="T374" s="37">
        <v>0</v>
      </c>
      <c r="U374" s="37">
        <v>0</v>
      </c>
      <c r="V374" s="37">
        <v>50</v>
      </c>
    </row>
    <row r="375" spans="1:22" x14ac:dyDescent="0.3">
      <c r="A375">
        <f>VLOOKUP(novplus_data[[#This Row],[Locationid]], [1]LibPAS_data!$A$2:$D$264, 4, FALSE)</f>
        <v>147983</v>
      </c>
      <c r="B375" s="8" t="str">
        <f>TEXT(C375,"yyyy")&amp;"-"&amp;"Q"&amp;LOOKUP(MONTH(C375),{1,4,7,10},{1,2,3,4})</f>
        <v>2015-Q2</v>
      </c>
      <c r="C375" s="9">
        <v>42156</v>
      </c>
      <c r="D375" s="43">
        <f>YEAR(DATE(YEAR(novplus_data[[#This Row],[Date]]), MONTH(novplus_data[[#This Row],[Date]])+6,1))</f>
        <v>2015</v>
      </c>
      <c r="E375" s="37" t="str">
        <f>TEXT(novplus_data[[#This Row],[Date]], "YYYY")</f>
        <v>2015</v>
      </c>
      <c r="F375" s="43" t="str">
        <f>TEXT(novplus_data[[#This Row],[Date]], "MMM")</f>
        <v>Jun</v>
      </c>
      <c r="G375" s="37" t="str">
        <f>VLOOKUP(I375,[1]LibPAS_data!$A$2:$C$601,3,FALSE)</f>
        <v>Maricopa</v>
      </c>
      <c r="H375" s="37" t="str">
        <f>VLOOKUP(I375,[1]LibPAS_data!$A$2:$C$601,2,FALSE)</f>
        <v>Mesa Public Library</v>
      </c>
      <c r="I375" s="11" t="s">
        <v>50</v>
      </c>
      <c r="J375" s="37" t="s">
        <v>14</v>
      </c>
      <c r="K375" s="37" t="s">
        <v>77</v>
      </c>
      <c r="L375" s="37" t="s">
        <v>25</v>
      </c>
      <c r="M375" s="37">
        <v>7</v>
      </c>
      <c r="N375" s="37">
        <v>7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37">
        <v>0</v>
      </c>
      <c r="U375" s="37">
        <v>0</v>
      </c>
      <c r="V375" s="37">
        <v>0</v>
      </c>
    </row>
    <row r="376" spans="1:22" x14ac:dyDescent="0.3">
      <c r="A376">
        <f>VLOOKUP(novplus_data[[#This Row],[Locationid]], [1]LibPAS_data!$A$2:$D$264, 4, FALSE)</f>
        <v>147983</v>
      </c>
      <c r="B376" s="8" t="str">
        <f>TEXT(C376,"yyyy")&amp;"-"&amp;"Q"&amp;LOOKUP(MONTH(C376),{1,4,7,10},{1,2,3,4})</f>
        <v>2015-Q2</v>
      </c>
      <c r="C376" s="9">
        <v>42156</v>
      </c>
      <c r="D376" s="43">
        <f>YEAR(DATE(YEAR(novplus_data[[#This Row],[Date]]), MONTH(novplus_data[[#This Row],[Date]])+6,1))</f>
        <v>2015</v>
      </c>
      <c r="E376" s="37" t="str">
        <f>TEXT(novplus_data[[#This Row],[Date]], "YYYY")</f>
        <v>2015</v>
      </c>
      <c r="F376" s="43" t="str">
        <f>TEXT(novplus_data[[#This Row],[Date]], "MMM")</f>
        <v>Jun</v>
      </c>
      <c r="G376" s="37" t="str">
        <f>VLOOKUP(I376,[1]LibPAS_data!$A$2:$C$601,3,FALSE)</f>
        <v>Maricopa</v>
      </c>
      <c r="H376" s="37" t="str">
        <f>VLOOKUP(I376,[1]LibPAS_data!$A$2:$C$601,2,FALSE)</f>
        <v>Mesa Public Library</v>
      </c>
      <c r="I376" s="11" t="s">
        <v>50</v>
      </c>
      <c r="J376" s="37" t="s">
        <v>14</v>
      </c>
      <c r="K376" s="37" t="s">
        <v>23</v>
      </c>
      <c r="L376" s="37" t="s">
        <v>25</v>
      </c>
      <c r="M376" s="37">
        <v>15369</v>
      </c>
      <c r="N376" s="37">
        <v>27190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37">
        <v>0</v>
      </c>
      <c r="U376" s="37">
        <v>0</v>
      </c>
      <c r="V376" s="37">
        <v>0</v>
      </c>
    </row>
    <row r="377" spans="1:22" x14ac:dyDescent="0.3">
      <c r="A377">
        <f>VLOOKUP(novplus_data[[#This Row],[Locationid]], [1]LibPAS_data!$A$2:$D$264, 4, FALSE)</f>
        <v>109952</v>
      </c>
      <c r="B377" s="8" t="str">
        <f>TEXT(C377,"yyyy")&amp;"-"&amp;"Q"&amp;LOOKUP(MONTH(C377),{1,4,7,10},{1,2,3,4})</f>
        <v>2015-Q2</v>
      </c>
      <c r="C377" s="9">
        <v>42156</v>
      </c>
      <c r="D377" s="43">
        <f>YEAR(DATE(YEAR(novplus_data[[#This Row],[Date]]), MONTH(novplus_data[[#This Row],[Date]])+6,1))</f>
        <v>2015</v>
      </c>
      <c r="E377" s="37" t="str">
        <f>TEXT(novplus_data[[#This Row],[Date]], "YYYY")</f>
        <v>2015</v>
      </c>
      <c r="F377" s="43" t="str">
        <f>TEXT(novplus_data[[#This Row],[Date]], "MMM")</f>
        <v>Jun</v>
      </c>
      <c r="G377" s="37" t="str">
        <f>VLOOKUP(I377,[1]LibPAS_data!$A$2:$C$601,3,FALSE)</f>
        <v>Maricopa</v>
      </c>
      <c r="H377" s="37" t="str">
        <f>VLOOKUP(I377,[1]LibPAS_data!$A$2:$C$601,2,FALSE)</f>
        <v>Peoria Public Library</v>
      </c>
      <c r="I377" s="11" t="s">
        <v>52</v>
      </c>
      <c r="J377" s="37" t="s">
        <v>14</v>
      </c>
      <c r="K377" s="37" t="s">
        <v>22</v>
      </c>
      <c r="L377" s="37" t="s">
        <v>16</v>
      </c>
      <c r="M377" s="37">
        <v>7</v>
      </c>
      <c r="N377" s="37">
        <v>10</v>
      </c>
      <c r="O377" s="37">
        <v>0</v>
      </c>
      <c r="P377" s="37">
        <v>0</v>
      </c>
      <c r="Q377" s="37">
        <v>0</v>
      </c>
      <c r="R377" s="37">
        <v>0</v>
      </c>
      <c r="S377" s="37">
        <v>19</v>
      </c>
      <c r="T377" s="37">
        <v>0</v>
      </c>
      <c r="U377" s="37">
        <v>0</v>
      </c>
      <c r="V377" s="37">
        <v>0</v>
      </c>
    </row>
    <row r="378" spans="1:22" x14ac:dyDescent="0.3">
      <c r="A378">
        <f>VLOOKUP(novplus_data[[#This Row],[Locationid]], [1]LibPAS_data!$A$2:$D$264, 4, FALSE)</f>
        <v>943450</v>
      </c>
      <c r="B378" s="8" t="str">
        <f>TEXT(C378,"yyyy")&amp;"-"&amp;"Q"&amp;LOOKUP(MONTH(C378),{1,4,7,10},{1,2,3,4})</f>
        <v>2015-Q2</v>
      </c>
      <c r="C378" s="9">
        <v>42156</v>
      </c>
      <c r="D378" s="43">
        <f>YEAR(DATE(YEAR(novplus_data[[#This Row],[Date]]), MONTH(novplus_data[[#This Row],[Date]])+6,1))</f>
        <v>2015</v>
      </c>
      <c r="E378" s="37" t="str">
        <f>TEXT(novplus_data[[#This Row],[Date]], "YYYY")</f>
        <v>2015</v>
      </c>
      <c r="F378" s="43" t="str">
        <f>TEXT(novplus_data[[#This Row],[Date]], "MMM")</f>
        <v>Jun</v>
      </c>
      <c r="G378" s="37" t="str">
        <f>VLOOKUP(I378,[1]LibPAS_data!$A$2:$C$601,3,FALSE)</f>
        <v>Maricopa</v>
      </c>
      <c r="H378" s="37" t="str">
        <f>VLOOKUP(I378,[1]LibPAS_data!$A$2:$C$601,2,FALSE)</f>
        <v>Phoenix Public Library</v>
      </c>
      <c r="I378" s="13" t="s">
        <v>53</v>
      </c>
      <c r="J378" s="37" t="s">
        <v>14</v>
      </c>
      <c r="K378" s="37" t="s">
        <v>78</v>
      </c>
      <c r="L378" s="22" t="s">
        <v>25</v>
      </c>
      <c r="M378" s="37">
        <v>52</v>
      </c>
      <c r="N378" s="37">
        <v>52</v>
      </c>
      <c r="O378" s="37">
        <v>0</v>
      </c>
      <c r="P378" s="37">
        <v>0</v>
      </c>
      <c r="Q378" s="37">
        <v>0</v>
      </c>
      <c r="R378" s="37">
        <v>0</v>
      </c>
      <c r="S378" s="37">
        <v>0</v>
      </c>
      <c r="T378" s="37">
        <v>0</v>
      </c>
      <c r="U378" s="37">
        <v>0</v>
      </c>
      <c r="V378" s="37">
        <v>0</v>
      </c>
    </row>
    <row r="379" spans="1:22" x14ac:dyDescent="0.3">
      <c r="A379">
        <f>VLOOKUP(novplus_data[[#This Row],[Locationid]], [1]LibPAS_data!$A$2:$D$264, 4, FALSE)</f>
        <v>943450</v>
      </c>
      <c r="B379" s="8" t="str">
        <f>TEXT(C379,"yyyy")&amp;"-"&amp;"Q"&amp;LOOKUP(MONTH(C379),{1,4,7,10},{1,2,3,4})</f>
        <v>2015-Q2</v>
      </c>
      <c r="C379" s="9">
        <v>42156</v>
      </c>
      <c r="D379" s="43">
        <f>YEAR(DATE(YEAR(novplus_data[[#This Row],[Date]]), MONTH(novplus_data[[#This Row],[Date]])+6,1))</f>
        <v>2015</v>
      </c>
      <c r="E379" s="37" t="str">
        <f>TEXT(novplus_data[[#This Row],[Date]], "YYYY")</f>
        <v>2015</v>
      </c>
      <c r="F379" s="43" t="str">
        <f>TEXT(novplus_data[[#This Row],[Date]], "MMM")</f>
        <v>Jun</v>
      </c>
      <c r="G379" s="37" t="str">
        <f>VLOOKUP(I379,[1]LibPAS_data!$A$2:$C$601,3,FALSE)</f>
        <v>Maricopa</v>
      </c>
      <c r="H379" s="37" t="str">
        <f>VLOOKUP(I379,[1]LibPAS_data!$A$2:$C$601,2,FALSE)</f>
        <v>Phoenix Public Library</v>
      </c>
      <c r="I379" s="13" t="s">
        <v>53</v>
      </c>
      <c r="J379" s="37" t="s">
        <v>14</v>
      </c>
      <c r="K379" s="37" t="s">
        <v>15</v>
      </c>
      <c r="L379" s="22" t="s">
        <v>16</v>
      </c>
      <c r="M379" s="37">
        <v>197</v>
      </c>
      <c r="N379" s="37">
        <v>489</v>
      </c>
      <c r="O379" s="37">
        <v>1</v>
      </c>
      <c r="P379" s="37">
        <v>1</v>
      </c>
      <c r="Q379" s="37">
        <v>0</v>
      </c>
      <c r="R379" s="37">
        <v>0</v>
      </c>
      <c r="S379" s="37">
        <v>809</v>
      </c>
      <c r="T379" s="37">
        <v>0</v>
      </c>
      <c r="U379" s="37">
        <v>0</v>
      </c>
      <c r="V379" s="37">
        <v>93</v>
      </c>
    </row>
    <row r="380" spans="1:22" x14ac:dyDescent="0.3">
      <c r="A380">
        <f>VLOOKUP(novplus_data[[#This Row],[Locationid]], [1]LibPAS_data!$A$2:$D$264, 4, FALSE)</f>
        <v>943450</v>
      </c>
      <c r="B380" s="8" t="str">
        <f>TEXT(C380,"yyyy")&amp;"-"&amp;"Q"&amp;LOOKUP(MONTH(C380),{1,4,7,10},{1,2,3,4})</f>
        <v>2015-Q2</v>
      </c>
      <c r="C380" s="9">
        <v>42156</v>
      </c>
      <c r="D380" s="43">
        <f>YEAR(DATE(YEAR(novplus_data[[#This Row],[Date]]), MONTH(novplus_data[[#This Row],[Date]])+6,1))</f>
        <v>2015</v>
      </c>
      <c r="E380" s="37" t="str">
        <f>TEXT(novplus_data[[#This Row],[Date]], "YYYY")</f>
        <v>2015</v>
      </c>
      <c r="F380" s="43" t="str">
        <f>TEXT(novplus_data[[#This Row],[Date]], "MMM")</f>
        <v>Jun</v>
      </c>
      <c r="G380" s="37" t="str">
        <f>VLOOKUP(I380,[1]LibPAS_data!$A$2:$C$601,3,FALSE)</f>
        <v>Maricopa</v>
      </c>
      <c r="H380" s="37" t="str">
        <f>VLOOKUP(I380,[1]LibPAS_data!$A$2:$C$601,2,FALSE)</f>
        <v>Phoenix Public Library</v>
      </c>
      <c r="I380" s="13" t="s">
        <v>53</v>
      </c>
      <c r="J380" s="37" t="s">
        <v>14</v>
      </c>
      <c r="K380" s="37" t="s">
        <v>79</v>
      </c>
      <c r="L380" s="37" t="s">
        <v>25</v>
      </c>
      <c r="M380" s="37">
        <v>11</v>
      </c>
      <c r="N380" s="37">
        <v>16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37">
        <v>0</v>
      </c>
      <c r="U380" s="37">
        <v>0</v>
      </c>
      <c r="V380" s="37">
        <v>0</v>
      </c>
    </row>
    <row r="381" spans="1:22" x14ac:dyDescent="0.3">
      <c r="A381">
        <f>VLOOKUP(novplus_data[[#This Row],[Locationid]], [1]LibPAS_data!$A$2:$D$264, 4, FALSE)</f>
        <v>943450</v>
      </c>
      <c r="B381" s="8" t="str">
        <f>TEXT(C381,"yyyy")&amp;"-"&amp;"Q"&amp;LOOKUP(MONTH(C381),{1,4,7,10},{1,2,3,4})</f>
        <v>2015-Q2</v>
      </c>
      <c r="C381" s="9">
        <v>42156</v>
      </c>
      <c r="D381" s="43">
        <f>YEAR(DATE(YEAR(novplus_data[[#This Row],[Date]]), MONTH(novplus_data[[#This Row],[Date]])+6,1))</f>
        <v>2015</v>
      </c>
      <c r="E381" s="37" t="str">
        <f>TEXT(novplus_data[[#This Row],[Date]], "YYYY")</f>
        <v>2015</v>
      </c>
      <c r="F381" s="43" t="str">
        <f>TEXT(novplus_data[[#This Row],[Date]], "MMM")</f>
        <v>Jun</v>
      </c>
      <c r="G381" s="37" t="str">
        <f>VLOOKUP(I381,[1]LibPAS_data!$A$2:$C$601,3,FALSE)</f>
        <v>Maricopa</v>
      </c>
      <c r="H381" s="37" t="str">
        <f>VLOOKUP(I381,[1]LibPAS_data!$A$2:$C$601,2,FALSE)</f>
        <v>Phoenix Public Library</v>
      </c>
      <c r="I381" s="13" t="s">
        <v>53</v>
      </c>
      <c r="J381" s="37" t="s">
        <v>14</v>
      </c>
      <c r="K381" s="37" t="s">
        <v>80</v>
      </c>
      <c r="L381" s="37" t="s">
        <v>25</v>
      </c>
      <c r="M381" s="37">
        <v>98286</v>
      </c>
      <c r="N381" s="37">
        <v>178485</v>
      </c>
      <c r="O381" s="37">
        <v>0</v>
      </c>
      <c r="P381" s="37">
        <v>0</v>
      </c>
      <c r="Q381" s="37">
        <v>0</v>
      </c>
      <c r="R381" s="37">
        <v>0</v>
      </c>
      <c r="S381" s="37">
        <v>0</v>
      </c>
      <c r="T381" s="37">
        <v>0</v>
      </c>
      <c r="U381" s="37">
        <v>0</v>
      </c>
      <c r="V381" s="37">
        <v>0</v>
      </c>
    </row>
    <row r="382" spans="1:22" x14ac:dyDescent="0.3">
      <c r="A382">
        <f>VLOOKUP(novplus_data[[#This Row],[Locationid]], [1]LibPAS_data!$A$2:$D$264, 4, FALSE)</f>
        <v>174482</v>
      </c>
      <c r="B382" s="8" t="str">
        <f>TEXT(C382,"yyyy")&amp;"-"&amp;"Q"&amp;LOOKUP(MONTH(C382),{1,4,7,10},{1,2,3,4})</f>
        <v>2015-Q2</v>
      </c>
      <c r="C382" s="9">
        <v>42156</v>
      </c>
      <c r="D382" s="43">
        <f>YEAR(DATE(YEAR(novplus_data[[#This Row],[Date]]), MONTH(novplus_data[[#This Row],[Date]])+6,1))</f>
        <v>2015</v>
      </c>
      <c r="E382" s="37" t="str">
        <f>TEXT(novplus_data[[#This Row],[Date]], "YYYY")</f>
        <v>2015</v>
      </c>
      <c r="F382" s="43" t="str">
        <f>TEXT(novplus_data[[#This Row],[Date]], "MMM")</f>
        <v>Jun</v>
      </c>
      <c r="G382" s="37" t="str">
        <f>VLOOKUP(I382,[1]LibPAS_data!$A$2:$C$601,3,FALSE)</f>
        <v>Maricopa</v>
      </c>
      <c r="H382" s="37" t="str">
        <f>VLOOKUP(I382,[1]LibPAS_data!$A$2:$C$601,2,FALSE)</f>
        <v>Scottsdale Public Library</v>
      </c>
      <c r="I382" s="11" t="s">
        <v>55</v>
      </c>
      <c r="J382" s="37" t="s">
        <v>14</v>
      </c>
      <c r="K382" s="37" t="s">
        <v>15</v>
      </c>
      <c r="L382" s="37" t="s">
        <v>16</v>
      </c>
      <c r="M382" s="37">
        <v>65</v>
      </c>
      <c r="N382" s="37">
        <v>151</v>
      </c>
      <c r="O382" s="37">
        <v>0</v>
      </c>
      <c r="P382" s="37">
        <v>0</v>
      </c>
      <c r="Q382" s="37">
        <v>0</v>
      </c>
      <c r="R382" s="37">
        <v>0</v>
      </c>
      <c r="S382" s="37">
        <v>133</v>
      </c>
      <c r="T382" s="37">
        <v>0</v>
      </c>
      <c r="U382" s="37">
        <v>0</v>
      </c>
      <c r="V382" s="37">
        <v>4</v>
      </c>
    </row>
    <row r="383" spans="1:22" x14ac:dyDescent="0.3">
      <c r="A383">
        <f>VLOOKUP(novplus_data[[#This Row],[Locationid]], [1]LibPAS_data!$A$2:$D$264, 4, FALSE)</f>
        <v>174482</v>
      </c>
      <c r="B383" s="8" t="str">
        <f>TEXT(C383,"yyyy")&amp;"-"&amp;"Q"&amp;LOOKUP(MONTH(C383),{1,4,7,10},{1,2,3,4})</f>
        <v>2015-Q2</v>
      </c>
      <c r="C383" s="9">
        <v>42156</v>
      </c>
      <c r="D383" s="43">
        <f>YEAR(DATE(YEAR(novplus_data[[#This Row],[Date]]), MONTH(novplus_data[[#This Row],[Date]])+6,1))</f>
        <v>2015</v>
      </c>
      <c r="E383" s="37" t="str">
        <f>TEXT(novplus_data[[#This Row],[Date]], "YYYY")</f>
        <v>2015</v>
      </c>
      <c r="F383" s="43" t="str">
        <f>TEXT(novplus_data[[#This Row],[Date]], "MMM")</f>
        <v>Jun</v>
      </c>
      <c r="G383" s="37" t="str">
        <f>VLOOKUP(I383,[1]LibPAS_data!$A$2:$C$601,3,FALSE)</f>
        <v>Maricopa</v>
      </c>
      <c r="H383" s="37" t="str">
        <f>VLOOKUP(I383,[1]LibPAS_data!$A$2:$C$601,2,FALSE)</f>
        <v>Scottsdale Public Library</v>
      </c>
      <c r="I383" s="11" t="s">
        <v>55</v>
      </c>
      <c r="J383" s="37" t="s">
        <v>14</v>
      </c>
      <c r="K383" s="37" t="s">
        <v>79</v>
      </c>
      <c r="L383" s="22" t="s">
        <v>25</v>
      </c>
      <c r="M383" s="37">
        <v>7403</v>
      </c>
      <c r="N383" s="37">
        <v>15413</v>
      </c>
      <c r="O383" s="37">
        <v>0</v>
      </c>
      <c r="P383" s="37">
        <v>0</v>
      </c>
      <c r="Q383" s="37">
        <v>0</v>
      </c>
      <c r="R383" s="37">
        <v>0</v>
      </c>
      <c r="S383" s="37">
        <v>0</v>
      </c>
      <c r="T383" s="37">
        <v>0</v>
      </c>
      <c r="U383" s="37">
        <v>0</v>
      </c>
      <c r="V383" s="37">
        <v>0</v>
      </c>
    </row>
    <row r="384" spans="1:22" x14ac:dyDescent="0.3">
      <c r="A384">
        <f>VLOOKUP(novplus_data[[#This Row],[Locationid]], [1]LibPAS_data!$A$2:$D$264, 4, FALSE)</f>
        <v>174482</v>
      </c>
      <c r="B384" s="8" t="str">
        <f>TEXT(C384,"yyyy")&amp;"-"&amp;"Q"&amp;LOOKUP(MONTH(C384),{1,4,7,10},{1,2,3,4})</f>
        <v>2015-Q2</v>
      </c>
      <c r="C384" s="9">
        <v>42156</v>
      </c>
      <c r="D384" s="43">
        <f>YEAR(DATE(YEAR(novplus_data[[#This Row],[Date]]), MONTH(novplus_data[[#This Row],[Date]])+6,1))</f>
        <v>2015</v>
      </c>
      <c r="E384" s="37" t="str">
        <f>TEXT(novplus_data[[#This Row],[Date]], "YYYY")</f>
        <v>2015</v>
      </c>
      <c r="F384" s="43" t="str">
        <f>TEXT(novplus_data[[#This Row],[Date]], "MMM")</f>
        <v>Jun</v>
      </c>
      <c r="G384" s="37" t="str">
        <f>VLOOKUP(I384,[1]LibPAS_data!$A$2:$C$601,3,FALSE)</f>
        <v>Maricopa</v>
      </c>
      <c r="H384" s="37" t="str">
        <f>VLOOKUP(I384,[1]LibPAS_data!$A$2:$C$601,2,FALSE)</f>
        <v>Scottsdale Public Library</v>
      </c>
      <c r="I384" s="11" t="s">
        <v>55</v>
      </c>
      <c r="J384" s="37" t="s">
        <v>14</v>
      </c>
      <c r="K384" s="37" t="s">
        <v>23</v>
      </c>
      <c r="L384" s="37" t="s">
        <v>25</v>
      </c>
      <c r="M384" s="37">
        <v>24723</v>
      </c>
      <c r="N384" s="37">
        <v>42749</v>
      </c>
      <c r="O384" s="37">
        <v>0</v>
      </c>
      <c r="P384" s="37">
        <v>0</v>
      </c>
      <c r="Q384" s="37">
        <v>0</v>
      </c>
      <c r="R384" s="37">
        <v>0</v>
      </c>
      <c r="S384" s="37">
        <v>0</v>
      </c>
      <c r="T384" s="37">
        <v>0</v>
      </c>
      <c r="U384" s="37">
        <v>0</v>
      </c>
      <c r="V384" s="37">
        <v>0</v>
      </c>
    </row>
    <row r="385" spans="1:22" x14ac:dyDescent="0.3">
      <c r="A385" s="2">
        <f>VLOOKUP(novplus_data[[#This Row],[Locationid]], [1]LibPAS_data!$A$2:$D$264, 4, FALSE)</f>
        <v>140708</v>
      </c>
      <c r="B385" s="14" t="str">
        <f>TEXT(C385,"yyyy")&amp;"-"&amp;"Q"&amp;LOOKUP(MONTH(C385),{1,4,7,10},{1,2,3,4})</f>
        <v>2015-Q2</v>
      </c>
      <c r="C385" s="15">
        <v>42156</v>
      </c>
      <c r="D385" s="43">
        <f>YEAR(DATE(YEAR(novplus_data[[#This Row],[Date]]), MONTH(novplus_data[[#This Row],[Date]])+6,1))</f>
        <v>2015</v>
      </c>
      <c r="E385" s="37" t="str">
        <f>TEXT(novplus_data[[#This Row],[Date]], "YYYY")</f>
        <v>2015</v>
      </c>
      <c r="F385" s="43" t="str">
        <f>TEXT(novplus_data[[#This Row],[Date]], "MMM")</f>
        <v>Jun</v>
      </c>
      <c r="G385" s="37" t="str">
        <f>VLOOKUP(I385,[1]LibPAS_data!$A$2:$C$601,3,FALSE)</f>
        <v>Maricopa</v>
      </c>
      <c r="H385" s="37" t="str">
        <f>VLOOKUP(I385,[1]LibPAS_data!$A$2:$C$601,2,FALSE)</f>
        <v>Tempe Public Library</v>
      </c>
      <c r="I385" s="25" t="s">
        <v>56</v>
      </c>
      <c r="J385" s="2" t="s">
        <v>14</v>
      </c>
      <c r="K385" s="2" t="s">
        <v>15</v>
      </c>
      <c r="L385" s="41" t="s">
        <v>16</v>
      </c>
      <c r="M385" s="2">
        <v>42</v>
      </c>
      <c r="N385" s="2">
        <v>157</v>
      </c>
      <c r="O385" s="2">
        <v>0</v>
      </c>
      <c r="P385" s="2">
        <v>0</v>
      </c>
      <c r="Q385" s="2">
        <v>0</v>
      </c>
      <c r="R385" s="2">
        <v>0</v>
      </c>
      <c r="S385" s="2">
        <v>174</v>
      </c>
      <c r="T385" s="2">
        <v>0</v>
      </c>
      <c r="U385" s="2">
        <v>0</v>
      </c>
      <c r="V385" s="2">
        <v>208</v>
      </c>
    </row>
    <row r="386" spans="1:22" x14ac:dyDescent="0.3">
      <c r="A386">
        <f>VLOOKUP(novplus_data[[#This Row],[Locationid]], [1]LibPAS_data!$A$2:$D$264, 4, FALSE)</f>
        <v>145358</v>
      </c>
      <c r="B386" s="8" t="str">
        <f>TEXT(C386,"yyyy")&amp;"-"&amp;"Q"&amp;LOOKUP(MONTH(C386),{1,4,7,10},{1,2,3,4})</f>
        <v>2015-Q2</v>
      </c>
      <c r="C386" s="9">
        <v>42156</v>
      </c>
      <c r="D386" s="43">
        <f>YEAR(DATE(YEAR(novplus_data[[#This Row],[Date]]), MONTH(novplus_data[[#This Row],[Date]])+6,1))</f>
        <v>2015</v>
      </c>
      <c r="E386" s="37" t="str">
        <f>TEXT(novplus_data[[#This Row],[Date]], "YYYY")</f>
        <v>2015</v>
      </c>
      <c r="F386" s="43" t="str">
        <f>TEXT(novplus_data[[#This Row],[Date]], "MMM")</f>
        <v>Jun</v>
      </c>
      <c r="G386" s="37" t="str">
        <f>VLOOKUP(I386,[1]LibPAS_data!$A$2:$C$601,3,FALSE)</f>
        <v>Maricopa</v>
      </c>
      <c r="H386" s="37" t="str">
        <f>VLOOKUP(I386,[1]LibPAS_data!$A$2:$C$601,2,FALSE)</f>
        <v>Maricopa County Library District</v>
      </c>
      <c r="I386" s="11" t="s">
        <v>49</v>
      </c>
      <c r="J386" s="37" t="s">
        <v>14</v>
      </c>
      <c r="K386" s="37" t="s">
        <v>15</v>
      </c>
      <c r="L386" s="37" t="s">
        <v>16</v>
      </c>
      <c r="M386" s="37">
        <v>220</v>
      </c>
      <c r="N386" s="37">
        <v>770</v>
      </c>
      <c r="O386" s="37">
        <v>0</v>
      </c>
      <c r="P386" s="37">
        <v>0</v>
      </c>
      <c r="Q386" s="37">
        <v>0</v>
      </c>
      <c r="R386" s="37">
        <v>0</v>
      </c>
      <c r="S386" s="37">
        <v>781</v>
      </c>
      <c r="T386" s="37">
        <v>0</v>
      </c>
      <c r="U386" s="37">
        <v>0</v>
      </c>
      <c r="V386" s="37">
        <v>0</v>
      </c>
    </row>
    <row r="387" spans="1:22" x14ac:dyDescent="0.3">
      <c r="A387">
        <f>VLOOKUP(novplus_data[[#This Row],[Locationid]], [1]LibPAS_data!$A$2:$D$264, 4, FALSE)</f>
        <v>11452</v>
      </c>
      <c r="B387" s="8" t="str">
        <f>TEXT(C387,"yyyy")&amp;"-"&amp;"Q"&amp;LOOKUP(MONTH(C387),{1,4,7,10},{1,2,3,4})</f>
        <v>2015-Q2</v>
      </c>
      <c r="C387" s="9">
        <v>42156</v>
      </c>
      <c r="D387" s="43">
        <f>YEAR(DATE(YEAR(novplus_data[[#This Row],[Date]]), MONTH(novplus_data[[#This Row],[Date]])+6,1))</f>
        <v>2015</v>
      </c>
      <c r="E387" s="37" t="str">
        <f>TEXT(novplus_data[[#This Row],[Date]], "YYYY")</f>
        <v>2015</v>
      </c>
      <c r="F387" s="43" t="str">
        <f>TEXT(novplus_data[[#This Row],[Date]], "MMM")</f>
        <v>Jun</v>
      </c>
      <c r="G387" s="37" t="str">
        <f>VLOOKUP(I387,[1]LibPAS_data!$A$2:$C$601,3,FALSE)</f>
        <v>Apache</v>
      </c>
      <c r="H387" s="37" t="str">
        <f>VLOOKUP(I387,[1]LibPAS_data!$A$2:$C$601,2,FALSE)</f>
        <v>Apache County Library District Office</v>
      </c>
      <c r="I387" s="11" t="s">
        <v>29</v>
      </c>
      <c r="J387" s="37" t="s">
        <v>14</v>
      </c>
      <c r="K387" s="37" t="s">
        <v>15</v>
      </c>
      <c r="L387" s="37" t="s">
        <v>16</v>
      </c>
      <c r="M387" s="37">
        <v>8</v>
      </c>
      <c r="N387" s="37">
        <v>15</v>
      </c>
      <c r="O387" s="37">
        <v>0</v>
      </c>
      <c r="P387" s="37">
        <v>0</v>
      </c>
      <c r="Q387" s="37">
        <v>0</v>
      </c>
      <c r="R387" s="37">
        <v>0</v>
      </c>
      <c r="S387" s="37">
        <v>17</v>
      </c>
      <c r="T387" s="37">
        <v>0</v>
      </c>
      <c r="U387" s="37">
        <v>0</v>
      </c>
      <c r="V387" s="37">
        <v>0</v>
      </c>
    </row>
    <row r="388" spans="1:22" x14ac:dyDescent="0.3">
      <c r="A388" t="e">
        <f>VLOOKUP(novplus_data[[#This Row],[Locationid]], [1]LibPAS_data!$A$2:$D$264, 4, FALSE)</f>
        <v>#N/A</v>
      </c>
      <c r="B388" s="8" t="str">
        <f>TEXT(C388,"yyyy")&amp;"-"&amp;"Q"&amp;LOOKUP(MONTH(C388),{1,4,7,10},{1,2,3,4})</f>
        <v>2015-Q2</v>
      </c>
      <c r="C388" s="9">
        <v>42156</v>
      </c>
      <c r="D388" s="43">
        <f>YEAR(DATE(YEAR(novplus_data[[#This Row],[Date]]), MONTH(novplus_data[[#This Row],[Date]])+6,1))</f>
        <v>2015</v>
      </c>
      <c r="E388" s="37" t="str">
        <f>TEXT(novplus_data[[#This Row],[Date]], "YYYY")</f>
        <v>2015</v>
      </c>
      <c r="F388" s="43" t="str">
        <f>TEXT(novplus_data[[#This Row],[Date]], "MMM")</f>
        <v>Jun</v>
      </c>
      <c r="G388" s="37" t="str">
        <f>VLOOKUP(I388,[1]LibPAS_data!$A$2:$C$601,3,FALSE)</f>
        <v>State</v>
      </c>
      <c r="H388" s="37" t="str">
        <f>VLOOKUP(I388,[1]LibPAS_data!$A$2:$C$601,2,FALSE)</f>
        <v>Arizona State Library</v>
      </c>
      <c r="I388" s="12" t="s">
        <v>42</v>
      </c>
      <c r="J388" s="37" t="s">
        <v>14</v>
      </c>
      <c r="K388" s="37" t="s">
        <v>17</v>
      </c>
      <c r="L388" s="37" t="s">
        <v>16</v>
      </c>
      <c r="M388" s="37">
        <v>139</v>
      </c>
      <c r="N388" s="37">
        <v>1168</v>
      </c>
      <c r="O388" s="37">
        <v>2</v>
      </c>
      <c r="P388" s="37">
        <v>2</v>
      </c>
      <c r="Q388" s="37">
        <v>0</v>
      </c>
      <c r="R388" s="37">
        <v>0</v>
      </c>
      <c r="S388" s="37">
        <v>959</v>
      </c>
      <c r="T388" s="37">
        <v>0</v>
      </c>
      <c r="U388" s="37">
        <v>0</v>
      </c>
      <c r="V388" s="37">
        <v>0</v>
      </c>
    </row>
    <row r="389" spans="1:22" x14ac:dyDescent="0.3">
      <c r="A389" t="e">
        <f>VLOOKUP(novplus_data[[#This Row],[Locationid]], [1]LibPAS_data!$A$2:$D$264, 4, FALSE)</f>
        <v>#N/A</v>
      </c>
      <c r="B389" s="8" t="str">
        <f>TEXT(C389,"yyyy")&amp;"-"&amp;"Q"&amp;LOOKUP(MONTH(C389),{1,4,7,10},{1,2,3,4})</f>
        <v>2015-Q2</v>
      </c>
      <c r="C389" s="9">
        <v>42156</v>
      </c>
      <c r="D389" s="43">
        <f>YEAR(DATE(YEAR(novplus_data[[#This Row],[Date]]), MONTH(novplus_data[[#This Row],[Date]])+6,1))</f>
        <v>2015</v>
      </c>
      <c r="E389" s="37" t="str">
        <f>TEXT(novplus_data[[#This Row],[Date]], "YYYY")</f>
        <v>2015</v>
      </c>
      <c r="F389" s="43" t="str">
        <f>TEXT(novplus_data[[#This Row],[Date]], "MMM")</f>
        <v>Jun</v>
      </c>
      <c r="G389" s="37" t="str">
        <f>VLOOKUP(I389,[1]LibPAS_data!$A$2:$C$601,3,FALSE)</f>
        <v>State</v>
      </c>
      <c r="H389" s="37" t="str">
        <f>VLOOKUP(I389,[1]LibPAS_data!$A$2:$C$601,2,FALSE)</f>
        <v>Arizona State Library</v>
      </c>
      <c r="I389" s="11" t="s">
        <v>42</v>
      </c>
      <c r="J389" s="37" t="s">
        <v>14</v>
      </c>
      <c r="K389" s="37" t="s">
        <v>15</v>
      </c>
      <c r="L389" s="37" t="s">
        <v>16</v>
      </c>
      <c r="M389" s="37">
        <v>26</v>
      </c>
      <c r="N389" s="37">
        <v>56</v>
      </c>
      <c r="O389" s="37">
        <v>0</v>
      </c>
      <c r="P389" s="37">
        <v>0</v>
      </c>
      <c r="Q389" s="37">
        <v>0</v>
      </c>
      <c r="R389" s="37">
        <v>0</v>
      </c>
      <c r="S389" s="37">
        <v>2</v>
      </c>
      <c r="T389" s="37">
        <v>0</v>
      </c>
      <c r="U389" s="37">
        <v>0</v>
      </c>
      <c r="V389" s="37">
        <v>0</v>
      </c>
    </row>
    <row r="390" spans="1:22" x14ac:dyDescent="0.3">
      <c r="A390">
        <f>VLOOKUP(novplus_data[[#This Row],[Locationid]], [1]LibPAS_data!$A$2:$D$264, 4, FALSE)</f>
        <v>22669</v>
      </c>
      <c r="B390" s="8" t="str">
        <f>TEXT(C390,"yyyy")&amp;"-"&amp;"Q"&amp;LOOKUP(MONTH(C390),{1,4,7,10},{1,2,3,4})</f>
        <v>2015-Q2</v>
      </c>
      <c r="C390" s="9">
        <v>42156</v>
      </c>
      <c r="D390" s="43">
        <f>YEAR(DATE(YEAR(novplus_data[[#This Row],[Date]]), MONTH(novplus_data[[#This Row],[Date]])+6,1))</f>
        <v>2015</v>
      </c>
      <c r="E390" s="37" t="str">
        <f>TEXT(novplus_data[[#This Row],[Date]], "YYYY")</f>
        <v>2015</v>
      </c>
      <c r="F390" s="43" t="str">
        <f>TEXT(novplus_data[[#This Row],[Date]], "MMM")</f>
        <v>Jun</v>
      </c>
      <c r="G390" s="37" t="str">
        <f>VLOOKUP(I390,[1]LibPAS_data!$A$2:$C$601,3,FALSE)</f>
        <v>Maricopa</v>
      </c>
      <c r="H390" s="37" t="str">
        <f>VLOOKUP(I390,[1]LibPAS_data!$A$2:$C$601,2,FALSE)</f>
        <v>Avondale Public Library</v>
      </c>
      <c r="I390" s="12" t="s">
        <v>28</v>
      </c>
      <c r="J390" s="37" t="s">
        <v>14</v>
      </c>
      <c r="K390" s="37" t="s">
        <v>15</v>
      </c>
      <c r="L390" s="37" t="s">
        <v>16</v>
      </c>
      <c r="M390" s="37">
        <v>13</v>
      </c>
      <c r="N390" s="37">
        <v>28</v>
      </c>
      <c r="O390" s="37">
        <v>0</v>
      </c>
      <c r="P390" s="37">
        <v>0</v>
      </c>
      <c r="Q390" s="37">
        <v>0</v>
      </c>
      <c r="R390" s="37">
        <v>0</v>
      </c>
      <c r="S390" s="37">
        <v>39</v>
      </c>
      <c r="T390" s="37">
        <v>0</v>
      </c>
      <c r="U390" s="37">
        <v>0</v>
      </c>
      <c r="V390" s="37">
        <v>0</v>
      </c>
    </row>
    <row r="391" spans="1:22" x14ac:dyDescent="0.3">
      <c r="A391">
        <f>VLOOKUP(novplus_data[[#This Row],[Locationid]], [1]LibPAS_data!$A$2:$D$264, 4, FALSE)</f>
        <v>1469</v>
      </c>
      <c r="B391" s="8" t="str">
        <f>TEXT(C391,"yyyy")&amp;"-"&amp;"Q"&amp;LOOKUP(MONTH(C391),{1,4,7,10},{1,2,3,4})</f>
        <v>2015-Q2</v>
      </c>
      <c r="C391" s="9">
        <v>42156</v>
      </c>
      <c r="D391" s="43">
        <f>YEAR(DATE(YEAR(novplus_data[[#This Row],[Date]]), MONTH(novplus_data[[#This Row],[Date]])+6,1))</f>
        <v>2015</v>
      </c>
      <c r="E391" s="37" t="str">
        <f>TEXT(novplus_data[[#This Row],[Date]], "YYYY")</f>
        <v>2015</v>
      </c>
      <c r="F391" s="43" t="str">
        <f>TEXT(novplus_data[[#This Row],[Date]], "MMM")</f>
        <v>Jun</v>
      </c>
      <c r="G391" s="37" t="str">
        <f>VLOOKUP(I391,[1]LibPAS_data!$A$2:$C$601,3,FALSE)</f>
        <v>Cochise</v>
      </c>
      <c r="H391" s="37" t="str">
        <f>VLOOKUP(I391,[1]LibPAS_data!$A$2:$C$601,2,FALSE)</f>
        <v>Cochise County Library District</v>
      </c>
      <c r="I391" s="11" t="s">
        <v>32</v>
      </c>
      <c r="J391" s="37" t="s">
        <v>14</v>
      </c>
      <c r="K391" s="37" t="s">
        <v>18</v>
      </c>
      <c r="L391" s="37" t="s">
        <v>16</v>
      </c>
      <c r="M391" s="37">
        <v>25</v>
      </c>
      <c r="N391" s="37">
        <v>104</v>
      </c>
      <c r="O391" s="37">
        <v>0</v>
      </c>
      <c r="P391" s="37">
        <v>0</v>
      </c>
      <c r="Q391" s="37">
        <v>0</v>
      </c>
      <c r="R391" s="37">
        <v>0</v>
      </c>
      <c r="S391" s="37">
        <v>116</v>
      </c>
      <c r="T391" s="37">
        <v>0</v>
      </c>
      <c r="U391" s="37">
        <v>0</v>
      </c>
      <c r="V391" s="37">
        <v>0</v>
      </c>
    </row>
    <row r="392" spans="1:22" x14ac:dyDescent="0.3">
      <c r="A392">
        <f>VLOOKUP(novplus_data[[#This Row],[Locationid]], [1]LibPAS_data!$A$2:$D$264, 4, FALSE)</f>
        <v>72247</v>
      </c>
      <c r="B392" s="8" t="str">
        <f>TEXT(C392,"yyyy")&amp;"-"&amp;"Q"&amp;LOOKUP(MONTH(C392),{1,4,7,10},{1,2,3,4})</f>
        <v>2015-Q2</v>
      </c>
      <c r="C392" s="9">
        <v>42156</v>
      </c>
      <c r="D392" s="43">
        <f>YEAR(DATE(YEAR(novplus_data[[#This Row],[Date]]), MONTH(novplus_data[[#This Row],[Date]])+6,1))</f>
        <v>2015</v>
      </c>
      <c r="E392" s="37" t="str">
        <f>TEXT(novplus_data[[#This Row],[Date]], "YYYY")</f>
        <v>2015</v>
      </c>
      <c r="F392" s="43" t="str">
        <f>TEXT(novplus_data[[#This Row],[Date]], "MMM")</f>
        <v>Jun</v>
      </c>
      <c r="G392" s="37" t="str">
        <f>VLOOKUP(I392,[1]LibPAS_data!$A$2:$C$601,3,FALSE)</f>
        <v>Coconino</v>
      </c>
      <c r="H392" s="37" t="str">
        <f>VLOOKUP(I392,[1]LibPAS_data!$A$2:$C$601,2,FALSE)</f>
        <v>Flagstaff City-Coconino County Public Library</v>
      </c>
      <c r="I392" s="11" t="s">
        <v>33</v>
      </c>
      <c r="J392" s="37" t="s">
        <v>14</v>
      </c>
      <c r="K392" s="37" t="s">
        <v>15</v>
      </c>
      <c r="L392" s="37" t="s">
        <v>16</v>
      </c>
      <c r="M392" s="37">
        <v>102</v>
      </c>
      <c r="N392" s="37">
        <v>699</v>
      </c>
      <c r="O392" s="37">
        <v>0</v>
      </c>
      <c r="P392" s="37">
        <v>0</v>
      </c>
      <c r="Q392" s="37">
        <v>0</v>
      </c>
      <c r="R392" s="37">
        <v>0</v>
      </c>
      <c r="S392" s="37">
        <v>471</v>
      </c>
      <c r="T392" s="37">
        <v>0</v>
      </c>
      <c r="U392" s="37">
        <v>0</v>
      </c>
      <c r="V392" s="37">
        <v>895</v>
      </c>
    </row>
    <row r="393" spans="1:22" x14ac:dyDescent="0.3">
      <c r="A393">
        <f>VLOOKUP(novplus_data[[#This Row],[Locationid]], [1]LibPAS_data!$A$2:$D$264, 4, FALSE)</f>
        <v>72</v>
      </c>
      <c r="B393" s="8" t="str">
        <f>TEXT(C393,"yyyy")&amp;"-"&amp;"Q"&amp;LOOKUP(MONTH(C393),{1,4,7,10},{1,2,3,4})</f>
        <v>2015-Q2</v>
      </c>
      <c r="C393" s="9">
        <v>42156</v>
      </c>
      <c r="D393" s="43">
        <f>YEAR(DATE(YEAR(novplus_data[[#This Row],[Date]]), MONTH(novplus_data[[#This Row],[Date]])+6,1))</f>
        <v>2015</v>
      </c>
      <c r="E393" s="37" t="str">
        <f>TEXT(novplus_data[[#This Row],[Date]], "YYYY")</f>
        <v>2015</v>
      </c>
      <c r="F393" s="43" t="str">
        <f>TEXT(novplus_data[[#This Row],[Date]], "MMM")</f>
        <v>Jun</v>
      </c>
      <c r="G393" s="37" t="str">
        <f>VLOOKUP(I393,[1]LibPAS_data!$A$2:$C$601,3,FALSE)</f>
        <v>Gila</v>
      </c>
      <c r="H393" s="37" t="str">
        <f>VLOOKUP(I393,[1]LibPAS_data!$A$2:$C$601,2,FALSE)</f>
        <v>Gila County Library District</v>
      </c>
      <c r="I393" s="13" t="s">
        <v>34</v>
      </c>
      <c r="J393" s="37" t="s">
        <v>14</v>
      </c>
      <c r="K393" s="37" t="s">
        <v>15</v>
      </c>
      <c r="L393" s="37" t="s">
        <v>16</v>
      </c>
      <c r="M393" s="37">
        <v>22</v>
      </c>
      <c r="N393" s="37">
        <v>136</v>
      </c>
      <c r="O393" s="37">
        <v>0</v>
      </c>
      <c r="P393" s="37">
        <v>0</v>
      </c>
      <c r="Q393" s="37">
        <v>0</v>
      </c>
      <c r="R393" s="37">
        <v>0</v>
      </c>
      <c r="S393" s="37">
        <v>56</v>
      </c>
      <c r="T393" s="37">
        <v>0</v>
      </c>
      <c r="U393" s="37">
        <v>0</v>
      </c>
      <c r="V393" s="37">
        <v>0</v>
      </c>
    </row>
    <row r="394" spans="1:22" x14ac:dyDescent="0.3">
      <c r="A394">
        <f>VLOOKUP(novplus_data[[#This Row],[Locationid]], [1]LibPAS_data!$A$2:$D$264, 4, FALSE)</f>
        <v>8295</v>
      </c>
      <c r="B394" s="8" t="str">
        <f>TEXT(C394,"yyyy")&amp;"-"&amp;"Q"&amp;LOOKUP(MONTH(C394),{1,4,7,10},{1,2,3,4})</f>
        <v>2015-Q2</v>
      </c>
      <c r="C394" s="9">
        <v>42156</v>
      </c>
      <c r="D394" s="43">
        <f>YEAR(DATE(YEAR(novplus_data[[#This Row],[Date]]), MONTH(novplus_data[[#This Row],[Date]])+6,1))</f>
        <v>2015</v>
      </c>
      <c r="E394" s="37" t="str">
        <f>TEXT(novplus_data[[#This Row],[Date]], "YYYY")</f>
        <v>2015</v>
      </c>
      <c r="F394" s="43" t="str">
        <f>TEXT(novplus_data[[#This Row],[Date]], "MMM")</f>
        <v>Jun</v>
      </c>
      <c r="G394" s="37" t="str">
        <f>VLOOKUP(I394,[1]LibPAS_data!$A$2:$C$601,3,FALSE)</f>
        <v>Gila</v>
      </c>
      <c r="H394" s="37" t="str">
        <f>VLOOKUP(I394,[1]LibPAS_data!$A$2:$C$601,2,FALSE)</f>
        <v>Globe Public Library</v>
      </c>
      <c r="I394" s="3" t="s">
        <v>88</v>
      </c>
      <c r="J394" s="37" t="s">
        <v>14</v>
      </c>
      <c r="K394" s="37" t="s">
        <v>15</v>
      </c>
      <c r="L394" s="37" t="s">
        <v>16</v>
      </c>
      <c r="M394" s="37">
        <v>1</v>
      </c>
      <c r="N394" s="37">
        <v>109</v>
      </c>
      <c r="O394" s="37">
        <v>0</v>
      </c>
      <c r="P394" s="37">
        <v>0</v>
      </c>
      <c r="Q394" s="37">
        <v>0</v>
      </c>
      <c r="R394" s="37">
        <v>0</v>
      </c>
      <c r="S394" s="37">
        <v>58</v>
      </c>
      <c r="T394" s="37">
        <v>0</v>
      </c>
      <c r="U394" s="37">
        <v>0</v>
      </c>
      <c r="V394" s="37">
        <v>0</v>
      </c>
    </row>
    <row r="395" spans="1:22" x14ac:dyDescent="0.3">
      <c r="A395" t="e">
        <f>VLOOKUP(novplus_data[[#This Row],[Locationid]], [1]LibPAS_data!$A$2:$D$264, 4, FALSE)</f>
        <v>#N/A</v>
      </c>
      <c r="B395" s="8" t="str">
        <f>TEXT(C395,"yyyy")&amp;"-"&amp;"Q"&amp;LOOKUP(MONTH(C395),{1,4,7,10},{1,2,3,4})</f>
        <v>2015-Q2</v>
      </c>
      <c r="C395" s="9">
        <v>42156</v>
      </c>
      <c r="D395" s="43">
        <f>YEAR(DATE(YEAR(novplus_data[[#This Row],[Date]]), MONTH(novplus_data[[#This Row],[Date]])+6,1))</f>
        <v>2015</v>
      </c>
      <c r="E395" s="37" t="str">
        <f>TEXT(novplus_data[[#This Row],[Date]], "YYYY")</f>
        <v>2015</v>
      </c>
      <c r="F395" s="43" t="str">
        <f>TEXT(novplus_data[[#This Row],[Date]], "MMM")</f>
        <v>Jun</v>
      </c>
      <c r="G395" s="37" t="str">
        <f>VLOOKUP(I395,[1]LibPAS_data!$A$2:$C$601,3,FALSE)</f>
        <v>Mohave</v>
      </c>
      <c r="H395" s="37" t="str">
        <f>VLOOKUP(I395,[1]LibPAS_data!$A$2:$C$601,2,FALSE)</f>
        <v>Lake Havasu Branch Library</v>
      </c>
      <c r="I395" s="3" t="s">
        <v>89</v>
      </c>
      <c r="J395" s="37" t="s">
        <v>14</v>
      </c>
      <c r="K395" s="37" t="s">
        <v>15</v>
      </c>
      <c r="L395" s="37" t="s">
        <v>16</v>
      </c>
      <c r="M395" s="37">
        <v>1</v>
      </c>
      <c r="N395" s="37">
        <v>4</v>
      </c>
      <c r="O395" s="37">
        <v>0</v>
      </c>
      <c r="P395" s="37">
        <v>0</v>
      </c>
      <c r="Q395" s="37">
        <v>0</v>
      </c>
      <c r="R395" s="37">
        <v>0</v>
      </c>
      <c r="S395" s="37">
        <v>3</v>
      </c>
      <c r="T395" s="37">
        <v>0</v>
      </c>
      <c r="U395" s="37">
        <v>0</v>
      </c>
      <c r="V395" s="37">
        <v>0</v>
      </c>
    </row>
    <row r="396" spans="1:22" x14ac:dyDescent="0.3">
      <c r="A396">
        <f>VLOOKUP(novplus_data[[#This Row],[Locationid]], [1]LibPAS_data!$A$2:$D$264, 4, FALSE)</f>
        <v>33183</v>
      </c>
      <c r="B396" s="8" t="str">
        <f>TEXT(C396,"yyyy")&amp;"-"&amp;"Q"&amp;LOOKUP(MONTH(C396),{1,4,7,10},{1,2,3,4})</f>
        <v>2015-Q2</v>
      </c>
      <c r="C396" s="9">
        <v>42156</v>
      </c>
      <c r="D396" s="43">
        <f>YEAR(DATE(YEAR(novplus_data[[#This Row],[Date]]), MONTH(novplus_data[[#This Row],[Date]])+6,1))</f>
        <v>2015</v>
      </c>
      <c r="E396" s="37" t="str">
        <f>TEXT(novplus_data[[#This Row],[Date]], "YYYY")</f>
        <v>2015</v>
      </c>
      <c r="F396" s="43" t="str">
        <f>TEXT(novplus_data[[#This Row],[Date]], "MMM")</f>
        <v>Jun</v>
      </c>
      <c r="G396" s="37" t="str">
        <f>VLOOKUP(I396,[1]LibPAS_data!$A$2:$C$601,3,FALSE)</f>
        <v>Pinal</v>
      </c>
      <c r="H396" s="37" t="str">
        <f>VLOOKUP(I396,[1]LibPAS_data!$A$2:$C$601,2,FALSE)</f>
        <v>Maricopa Community Library</v>
      </c>
      <c r="I396" s="11" t="s">
        <v>61</v>
      </c>
      <c r="J396" s="37" t="s">
        <v>14</v>
      </c>
      <c r="K396" s="37" t="s">
        <v>15</v>
      </c>
      <c r="L396" s="37" t="s">
        <v>16</v>
      </c>
      <c r="M396" s="37">
        <v>3</v>
      </c>
      <c r="N396" s="37">
        <v>3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37">
        <v>0</v>
      </c>
      <c r="U396" s="37">
        <v>0</v>
      </c>
      <c r="V396" s="37">
        <v>0</v>
      </c>
    </row>
    <row r="397" spans="1:22" x14ac:dyDescent="0.3">
      <c r="A397">
        <f>VLOOKUP(novplus_data[[#This Row],[Locationid]], [1]LibPAS_data!$A$2:$D$264, 4, FALSE)</f>
        <v>87143</v>
      </c>
      <c r="B397" s="8" t="str">
        <f>TEXT(C397,"yyyy")&amp;"-"&amp;"Q"&amp;LOOKUP(MONTH(C397),{1,4,7,10},{1,2,3,4})</f>
        <v>2015-Q2</v>
      </c>
      <c r="C397" s="9">
        <v>42156</v>
      </c>
      <c r="D397" s="43">
        <f>YEAR(DATE(YEAR(novplus_data[[#This Row],[Date]]), MONTH(novplus_data[[#This Row],[Date]])+6,1))</f>
        <v>2015</v>
      </c>
      <c r="E397" s="37" t="str">
        <f>TEXT(novplus_data[[#This Row],[Date]], "YYYY")</f>
        <v>2015</v>
      </c>
      <c r="F397" s="43" t="str">
        <f>TEXT(novplus_data[[#This Row],[Date]], "MMM")</f>
        <v>Jun</v>
      </c>
      <c r="G397" s="37" t="str">
        <f>VLOOKUP(I397,[1]LibPAS_data!$A$2:$C$601,3,FALSE)</f>
        <v>Mohave</v>
      </c>
      <c r="H397" s="37" t="str">
        <f>VLOOKUP(I397,[1]LibPAS_data!$A$2:$C$601,2,FALSE)</f>
        <v>Mohave County Library District</v>
      </c>
      <c r="I397" s="11" t="s">
        <v>36</v>
      </c>
      <c r="J397" s="37" t="s">
        <v>14</v>
      </c>
      <c r="K397" s="37" t="s">
        <v>15</v>
      </c>
      <c r="L397" s="22" t="s">
        <v>16</v>
      </c>
      <c r="M397" s="37">
        <v>93</v>
      </c>
      <c r="N397" s="37">
        <v>771</v>
      </c>
      <c r="O397" s="37">
        <v>0</v>
      </c>
      <c r="P397" s="37">
        <v>0</v>
      </c>
      <c r="Q397" s="37">
        <v>0</v>
      </c>
      <c r="R397" s="37">
        <v>0</v>
      </c>
      <c r="S397" s="37">
        <v>646</v>
      </c>
      <c r="T397" s="37">
        <v>0</v>
      </c>
      <c r="U397" s="37">
        <v>0</v>
      </c>
      <c r="V397" s="37">
        <v>2</v>
      </c>
    </row>
    <row r="398" spans="1:22" x14ac:dyDescent="0.3">
      <c r="A398">
        <f>VLOOKUP(novplus_data[[#This Row],[Locationid]], [1]LibPAS_data!$A$2:$D$264, 4, FALSE)</f>
        <v>2461</v>
      </c>
      <c r="B398" s="8" t="str">
        <f>TEXT(C398,"yyyy")&amp;"-"&amp;"Q"&amp;LOOKUP(MONTH(C398),{1,4,7,10},{1,2,3,4})</f>
        <v>2015-Q2</v>
      </c>
      <c r="C398" s="9">
        <v>42156</v>
      </c>
      <c r="D398" s="43">
        <f>YEAR(DATE(YEAR(novplus_data[[#This Row],[Date]]), MONTH(novplus_data[[#This Row],[Date]])+6,1))</f>
        <v>2015</v>
      </c>
      <c r="E398" s="37" t="str">
        <f>TEXT(novplus_data[[#This Row],[Date]], "YYYY")</f>
        <v>2015</v>
      </c>
      <c r="F398" s="43" t="str">
        <f>TEXT(novplus_data[[#This Row],[Date]], "MMM")</f>
        <v>Jun</v>
      </c>
      <c r="G398" s="37" t="str">
        <f>VLOOKUP(I398,[1]LibPAS_data!$A$2:$C$601,3,FALSE)</f>
        <v>Navajo</v>
      </c>
      <c r="H398" s="37" t="str">
        <f>VLOOKUP(I398,[1]LibPAS_data!$A$2:$C$601,2,FALSE)</f>
        <v>Navajo County Library District</v>
      </c>
      <c r="I398" s="11" t="s">
        <v>37</v>
      </c>
      <c r="J398" s="37" t="s">
        <v>14</v>
      </c>
      <c r="K398" s="37" t="s">
        <v>15</v>
      </c>
      <c r="L398" s="22" t="s">
        <v>16</v>
      </c>
      <c r="M398" s="37">
        <v>7</v>
      </c>
      <c r="N398" s="37">
        <v>6</v>
      </c>
      <c r="O398" s="37">
        <v>0</v>
      </c>
      <c r="P398" s="37">
        <v>0</v>
      </c>
      <c r="Q398" s="37">
        <v>0</v>
      </c>
      <c r="R398" s="37">
        <v>0</v>
      </c>
      <c r="S398" s="37">
        <v>7</v>
      </c>
      <c r="T398" s="37">
        <v>0</v>
      </c>
      <c r="U398" s="37">
        <v>0</v>
      </c>
      <c r="V398" s="37">
        <v>0</v>
      </c>
    </row>
    <row r="399" spans="1:22" x14ac:dyDescent="0.3">
      <c r="A399">
        <f>VLOOKUP(novplus_data[[#This Row],[Locationid]], [1]LibPAS_data!$A$2:$D$264, 4, FALSE)</f>
        <v>405419</v>
      </c>
      <c r="B399" s="8" t="str">
        <f>TEXT(C399,"yyyy")&amp;"-"&amp;"Q"&amp;LOOKUP(MONTH(C399),{1,4,7,10},{1,2,3,4})</f>
        <v>2015-Q2</v>
      </c>
      <c r="C399" s="9">
        <v>42156</v>
      </c>
      <c r="D399" s="43">
        <f>YEAR(DATE(YEAR(novplus_data[[#This Row],[Date]]), MONTH(novplus_data[[#This Row],[Date]])+6,1))</f>
        <v>2015</v>
      </c>
      <c r="E399" s="37" t="str">
        <f>TEXT(novplus_data[[#This Row],[Date]], "YYYY")</f>
        <v>2015</v>
      </c>
      <c r="F399" s="43" t="str">
        <f>TEXT(novplus_data[[#This Row],[Date]], "MMM")</f>
        <v>Jun</v>
      </c>
      <c r="G399" s="37" t="str">
        <f>VLOOKUP(I399,[1]LibPAS_data!$A$2:$C$601,3,FALSE)</f>
        <v>Pima</v>
      </c>
      <c r="H399" s="37" t="str">
        <f>VLOOKUP(I399,[1]LibPAS_data!$A$2:$C$601,2,FALSE)</f>
        <v>Pima County Public Library</v>
      </c>
      <c r="I399" s="11" t="s">
        <v>38</v>
      </c>
      <c r="J399" s="37" t="s">
        <v>14</v>
      </c>
      <c r="K399" s="37" t="s">
        <v>15</v>
      </c>
      <c r="L399" s="37" t="s">
        <v>16</v>
      </c>
      <c r="M399" s="37">
        <v>90</v>
      </c>
      <c r="N399" s="37">
        <v>253</v>
      </c>
      <c r="O399" s="37">
        <v>0</v>
      </c>
      <c r="P399" s="37">
        <v>0</v>
      </c>
      <c r="Q399" s="37">
        <v>0</v>
      </c>
      <c r="R399" s="37">
        <v>0</v>
      </c>
      <c r="S399" s="37">
        <v>480</v>
      </c>
      <c r="T399" s="37">
        <v>0</v>
      </c>
      <c r="U399" s="37">
        <v>0</v>
      </c>
      <c r="V399" s="37">
        <v>65</v>
      </c>
    </row>
    <row r="400" spans="1:22" x14ac:dyDescent="0.3">
      <c r="A400">
        <f>VLOOKUP(novplus_data[[#This Row],[Locationid]], [1]LibPAS_data!$A$2:$D$264, 4, FALSE)</f>
        <v>405419</v>
      </c>
      <c r="B400" s="8" t="str">
        <f>TEXT(C400,"yyyy")&amp;"-"&amp;"Q"&amp;LOOKUP(MONTH(C400),{1,4,7,10},{1,2,3,4})</f>
        <v>2015-Q2</v>
      </c>
      <c r="C400" s="9">
        <v>42156</v>
      </c>
      <c r="D400" s="43">
        <f>YEAR(DATE(YEAR(novplus_data[[#This Row],[Date]]), MONTH(novplus_data[[#This Row],[Date]])+6,1))</f>
        <v>2015</v>
      </c>
      <c r="E400" s="37" t="str">
        <f>TEXT(novplus_data[[#This Row],[Date]], "YYYY")</f>
        <v>2015</v>
      </c>
      <c r="F400" s="43" t="str">
        <f>TEXT(novplus_data[[#This Row],[Date]], "MMM")</f>
        <v>Jun</v>
      </c>
      <c r="G400" s="37" t="str">
        <f>VLOOKUP(I400,[1]LibPAS_data!$A$2:$C$601,3,FALSE)</f>
        <v>Pima</v>
      </c>
      <c r="H400" s="37" t="str">
        <f>VLOOKUP(I400,[1]LibPAS_data!$A$2:$C$601,2,FALSE)</f>
        <v>Pima County Public Library</v>
      </c>
      <c r="I400" s="11" t="s">
        <v>38</v>
      </c>
      <c r="J400" s="37" t="s">
        <v>14</v>
      </c>
      <c r="K400" s="37" t="s">
        <v>19</v>
      </c>
      <c r="L400" s="21" t="s">
        <v>25</v>
      </c>
      <c r="M400" s="37">
        <v>48392</v>
      </c>
      <c r="N400" s="37">
        <v>99249</v>
      </c>
      <c r="O400" s="37">
        <v>0</v>
      </c>
      <c r="P400" s="37">
        <v>0</v>
      </c>
      <c r="Q400" s="37">
        <v>0</v>
      </c>
      <c r="R400" s="37">
        <v>0</v>
      </c>
      <c r="S400" s="37">
        <v>0</v>
      </c>
      <c r="T400" s="37">
        <v>0</v>
      </c>
      <c r="U400" s="37">
        <v>0</v>
      </c>
      <c r="V400" s="37">
        <v>0</v>
      </c>
    </row>
    <row r="401" spans="1:22" x14ac:dyDescent="0.3">
      <c r="A401">
        <f>VLOOKUP(novplus_data[[#This Row],[Locationid]], [1]LibPAS_data!$A$2:$D$264, 4, FALSE)</f>
        <v>405419</v>
      </c>
      <c r="B401" s="8" t="str">
        <f>TEXT(C401,"yyyy")&amp;"-"&amp;"Q"&amp;LOOKUP(MONTH(C401),{1,4,7,10},{1,2,3,4})</f>
        <v>2015-Q2</v>
      </c>
      <c r="C401" s="9">
        <v>42156</v>
      </c>
      <c r="D401" s="43">
        <f>YEAR(DATE(YEAR(novplus_data[[#This Row],[Date]]), MONTH(novplus_data[[#This Row],[Date]])+6,1))</f>
        <v>2015</v>
      </c>
      <c r="E401" s="37" t="str">
        <f>TEXT(novplus_data[[#This Row],[Date]], "YYYY")</f>
        <v>2015</v>
      </c>
      <c r="F401" s="43" t="str">
        <f>TEXT(novplus_data[[#This Row],[Date]], "MMM")</f>
        <v>Jun</v>
      </c>
      <c r="G401" s="37" t="str">
        <f>VLOOKUP(I401,[1]LibPAS_data!$A$2:$C$601,3,FALSE)</f>
        <v>Pima</v>
      </c>
      <c r="H401" s="37" t="str">
        <f>VLOOKUP(I401,[1]LibPAS_data!$A$2:$C$601,2,FALSE)</f>
        <v>Pima County Public Library</v>
      </c>
      <c r="I401" s="11" t="s">
        <v>38</v>
      </c>
      <c r="J401" s="37" t="s">
        <v>14</v>
      </c>
      <c r="K401" s="37" t="s">
        <v>68</v>
      </c>
      <c r="L401" s="21" t="s">
        <v>25</v>
      </c>
      <c r="M401" s="37">
        <v>209154</v>
      </c>
      <c r="N401" s="37">
        <v>209391</v>
      </c>
      <c r="O401" s="37">
        <v>0</v>
      </c>
      <c r="P401" s="37">
        <v>0</v>
      </c>
      <c r="Q401" s="37">
        <v>0</v>
      </c>
      <c r="R401" s="37">
        <v>0</v>
      </c>
      <c r="S401" s="37">
        <v>0</v>
      </c>
      <c r="T401" s="37">
        <v>0</v>
      </c>
      <c r="U401" s="37">
        <v>0</v>
      </c>
      <c r="V401" s="37">
        <v>0</v>
      </c>
    </row>
    <row r="402" spans="1:22" x14ac:dyDescent="0.3">
      <c r="A402">
        <f>VLOOKUP(novplus_data[[#This Row],[Locationid]], [1]LibPAS_data!$A$2:$D$264, 4, FALSE)</f>
        <v>8901</v>
      </c>
      <c r="B402" s="8" t="str">
        <f>TEXT(C402,"yyyy")&amp;"-"&amp;"Q"&amp;LOOKUP(MONTH(C402),{1,4,7,10},{1,2,3,4})</f>
        <v>2015-Q2</v>
      </c>
      <c r="C402" s="9">
        <v>42156</v>
      </c>
      <c r="D402" s="43">
        <f>YEAR(DATE(YEAR(novplus_data[[#This Row],[Date]]), MONTH(novplus_data[[#This Row],[Date]])+6,1))</f>
        <v>2015</v>
      </c>
      <c r="E402" s="37" t="str">
        <f>TEXT(novplus_data[[#This Row],[Date]], "YYYY")</f>
        <v>2015</v>
      </c>
      <c r="F402" s="43" t="str">
        <f>TEXT(novplus_data[[#This Row],[Date]], "MMM")</f>
        <v>Jun</v>
      </c>
      <c r="G402" s="37" t="str">
        <f>VLOOKUP(I402,[1]LibPAS_data!$A$2:$C$601,3,FALSE)</f>
        <v>Pinal</v>
      </c>
      <c r="H402" s="37" t="str">
        <f>VLOOKUP(I402,[1]LibPAS_data!$A$2:$C$601,2,FALSE)</f>
        <v>Pinal County Library District</v>
      </c>
      <c r="I402" s="11" t="s">
        <v>54</v>
      </c>
      <c r="J402" s="37" t="s">
        <v>14</v>
      </c>
      <c r="K402" s="37" t="s">
        <v>15</v>
      </c>
      <c r="L402" s="22" t="s">
        <v>16</v>
      </c>
      <c r="M402" s="37">
        <v>65</v>
      </c>
      <c r="N402" s="37">
        <v>195</v>
      </c>
      <c r="O402" s="37">
        <v>0</v>
      </c>
      <c r="P402" s="37">
        <v>0</v>
      </c>
      <c r="Q402" s="37">
        <v>0</v>
      </c>
      <c r="R402" s="37">
        <v>0</v>
      </c>
      <c r="S402" s="37">
        <v>137</v>
      </c>
      <c r="T402" s="37">
        <v>0</v>
      </c>
      <c r="U402" s="37">
        <v>0</v>
      </c>
      <c r="V402" s="37">
        <v>1</v>
      </c>
    </row>
    <row r="403" spans="1:22" x14ac:dyDescent="0.3">
      <c r="A403">
        <f>VLOOKUP(novplus_data[[#This Row],[Locationid]], [1]LibPAS_data!$A$2:$D$264, 4, FALSE)</f>
        <v>29416</v>
      </c>
      <c r="B403" s="8" t="str">
        <f>TEXT(C403,"yyyy")&amp;"-"&amp;"Q"&amp;LOOKUP(MONTH(C403),{1,4,7,10},{1,2,3,4})</f>
        <v>2015-Q2</v>
      </c>
      <c r="C403" s="9">
        <v>42156</v>
      </c>
      <c r="D403" s="43">
        <f>YEAR(DATE(YEAR(novplus_data[[#This Row],[Date]]), MONTH(novplus_data[[#This Row],[Date]])+6,1))</f>
        <v>2015</v>
      </c>
      <c r="E403" s="37" t="str">
        <f>TEXT(novplus_data[[#This Row],[Date]], "YYYY")</f>
        <v>2015</v>
      </c>
      <c r="F403" s="43" t="str">
        <f>TEXT(novplus_data[[#This Row],[Date]], "MMM")</f>
        <v>Jun</v>
      </c>
      <c r="G403" s="37" t="str">
        <f>VLOOKUP(I403,[1]LibPAS_data!$A$2:$C$601,3,FALSE)</f>
        <v>Yavapai</v>
      </c>
      <c r="H403" s="37" t="str">
        <f>VLOOKUP(I403,[1]LibPAS_data!$A$2:$C$601,2,FALSE)</f>
        <v>Prescott Public Library</v>
      </c>
      <c r="I403" s="11" t="s">
        <v>39</v>
      </c>
      <c r="J403" s="37" t="s">
        <v>14</v>
      </c>
      <c r="K403" s="37" t="s">
        <v>15</v>
      </c>
      <c r="L403" s="22" t="s">
        <v>16</v>
      </c>
      <c r="M403" s="37">
        <v>93</v>
      </c>
      <c r="N403" s="37">
        <v>491</v>
      </c>
      <c r="O403" s="37">
        <v>0</v>
      </c>
      <c r="P403" s="37">
        <v>0</v>
      </c>
      <c r="Q403" s="37">
        <v>0</v>
      </c>
      <c r="R403" s="37">
        <v>0</v>
      </c>
      <c r="S403" s="37">
        <v>497</v>
      </c>
      <c r="T403" s="37">
        <v>0</v>
      </c>
      <c r="U403" s="37">
        <v>0</v>
      </c>
      <c r="V403" s="37">
        <v>25</v>
      </c>
    </row>
    <row r="404" spans="1:22" x14ac:dyDescent="0.3">
      <c r="A404">
        <f>VLOOKUP(novplus_data[[#This Row],[Locationid]], [1]LibPAS_data!$A$2:$D$264, 4, FALSE)</f>
        <v>11980</v>
      </c>
      <c r="B404" s="8" t="str">
        <f>TEXT(C404,"yyyy")&amp;"-"&amp;"Q"&amp;LOOKUP(MONTH(C404),{1,4,7,10},{1,2,3,4})</f>
        <v>2015-Q2</v>
      </c>
      <c r="C404" s="9">
        <v>42156</v>
      </c>
      <c r="D404" s="43">
        <f>YEAR(DATE(YEAR(novplus_data[[#This Row],[Date]]), MONTH(novplus_data[[#This Row],[Date]])+6,1))</f>
        <v>2015</v>
      </c>
      <c r="E404" s="37" t="str">
        <f>TEXT(novplus_data[[#This Row],[Date]], "YYYY")</f>
        <v>2015</v>
      </c>
      <c r="F404" s="43" t="str">
        <f>TEXT(novplus_data[[#This Row],[Date]], "MMM")</f>
        <v>Jun</v>
      </c>
      <c r="G404" s="37" t="str">
        <f>VLOOKUP(I404,[1]LibPAS_data!$A$2:$C$601,3,FALSE)</f>
        <v>Graham</v>
      </c>
      <c r="H404" s="37" t="str">
        <f>VLOOKUP(I404,[1]LibPAS_data!$A$2:$C$601,2,FALSE)</f>
        <v>Safford City - Graham County Library</v>
      </c>
      <c r="I404" s="11" t="s">
        <v>41</v>
      </c>
      <c r="J404" s="37" t="s">
        <v>14</v>
      </c>
      <c r="K404" s="37" t="s">
        <v>15</v>
      </c>
      <c r="L404" s="37" t="s">
        <v>16</v>
      </c>
      <c r="M404" s="37">
        <v>5</v>
      </c>
      <c r="N404" s="37">
        <v>23</v>
      </c>
      <c r="O404" s="37">
        <v>0</v>
      </c>
      <c r="P404" s="37">
        <v>0</v>
      </c>
      <c r="Q404" s="37">
        <v>0</v>
      </c>
      <c r="R404" s="37">
        <v>0</v>
      </c>
      <c r="S404" s="37">
        <v>16</v>
      </c>
      <c r="T404" s="37">
        <v>0</v>
      </c>
      <c r="U404" s="37">
        <v>0</v>
      </c>
      <c r="V404" s="37">
        <v>0</v>
      </c>
    </row>
    <row r="405" spans="1:22" x14ac:dyDescent="0.3">
      <c r="A405" s="37">
        <f>VLOOKUP(novplus_data[[#This Row],[Locationid]], [1]LibPAS_data!$A$2:$D$264, 4, FALSE)</f>
        <v>11000</v>
      </c>
      <c r="B405" s="14" t="str">
        <f>TEXT(C405,"yyyy")&amp;"-"&amp;"Q"&amp;LOOKUP(MONTH(C405),{1,4,7,10},{1,2,3,4})</f>
        <v>2015-Q2</v>
      </c>
      <c r="C405" s="9">
        <v>42156</v>
      </c>
      <c r="D405" s="43">
        <f>YEAR(DATE(YEAR(novplus_data[[#This Row],[Date]]), MONTH(novplus_data[[#This Row],[Date]])+6,1))</f>
        <v>2015</v>
      </c>
      <c r="E405" s="37" t="str">
        <f>TEXT(novplus_data[[#This Row],[Date]], "YYYY")</f>
        <v>2015</v>
      </c>
      <c r="F405" s="43" t="str">
        <f>TEXT(novplus_data[[#This Row],[Date]], "MMM")</f>
        <v>Jun</v>
      </c>
      <c r="G405" s="37" t="str">
        <f>VLOOKUP(I405,[1]LibPAS_data!$A$2:$C$601,3,FALSE)</f>
        <v>Yavapai</v>
      </c>
      <c r="H405" s="37" t="str">
        <f>VLOOKUP(I405,[1]LibPAS_data!$A$2:$C$601,2,FALSE)</f>
        <v>Sedona Public Library</v>
      </c>
      <c r="I405" s="38" t="s">
        <v>90</v>
      </c>
      <c r="J405" s="37" t="s">
        <v>14</v>
      </c>
      <c r="K405" s="37" t="s">
        <v>15</v>
      </c>
      <c r="L405" s="41" t="s">
        <v>16</v>
      </c>
      <c r="M405" s="37">
        <v>1</v>
      </c>
      <c r="N405" s="37">
        <v>1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37">
        <v>0</v>
      </c>
    </row>
    <row r="406" spans="1:22" x14ac:dyDescent="0.3">
      <c r="A406">
        <f>VLOOKUP(novplus_data[[#This Row],[Locationid]], [1]LibPAS_data!$A$2:$D$264, 4, FALSE)</f>
        <v>9301</v>
      </c>
      <c r="B406" s="8" t="str">
        <f>TEXT(C406,"yyyy")&amp;"-"&amp;"Q"&amp;LOOKUP(MONTH(C406),{1,4,7,10},{1,2,3,4})</f>
        <v>2015-Q2</v>
      </c>
      <c r="C406" s="9">
        <v>42156</v>
      </c>
      <c r="D406" s="43">
        <f>YEAR(DATE(YEAR(novplus_data[[#This Row],[Date]]), MONTH(novplus_data[[#This Row],[Date]])+6,1))</f>
        <v>2015</v>
      </c>
      <c r="E406" s="37" t="str">
        <f>TEXT(novplus_data[[#This Row],[Date]], "YYYY")</f>
        <v>2015</v>
      </c>
      <c r="F406" s="43" t="str">
        <f>TEXT(novplus_data[[#This Row],[Date]], "MMM")</f>
        <v>Jun</v>
      </c>
      <c r="G406" s="37" t="str">
        <f>VLOOKUP(I406,[1]LibPAS_data!$A$2:$C$601,3,FALSE)</f>
        <v>Yavapai</v>
      </c>
      <c r="H406" s="37" t="str">
        <f>VLOOKUP(I406,[1]LibPAS_data!$A$2:$C$601,2,FALSE)</f>
        <v>Yavapai County Library District</v>
      </c>
      <c r="I406" s="11" t="s">
        <v>43</v>
      </c>
      <c r="J406" s="37" t="s">
        <v>14</v>
      </c>
      <c r="K406" s="37" t="s">
        <v>21</v>
      </c>
      <c r="L406" s="21" t="s">
        <v>25</v>
      </c>
      <c r="M406" s="37">
        <v>53143</v>
      </c>
      <c r="N406" s="37">
        <v>95304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37">
        <v>0</v>
      </c>
      <c r="U406" s="37">
        <v>0</v>
      </c>
      <c r="V406" s="37">
        <v>0</v>
      </c>
    </row>
    <row r="407" spans="1:22" x14ac:dyDescent="0.3">
      <c r="A407">
        <f>VLOOKUP(novplus_data[[#This Row],[Locationid]], [1]LibPAS_data!$A$2:$D$264, 4, FALSE)</f>
        <v>9301</v>
      </c>
      <c r="B407" s="8" t="str">
        <f>TEXT(C407,"yyyy")&amp;"-"&amp;"Q"&amp;LOOKUP(MONTH(C407),{1,4,7,10},{1,2,3,4})</f>
        <v>2015-Q2</v>
      </c>
      <c r="C407" s="9">
        <v>42156</v>
      </c>
      <c r="D407" s="43">
        <f>YEAR(DATE(YEAR(novplus_data[[#This Row],[Date]]), MONTH(novplus_data[[#This Row],[Date]])+6,1))</f>
        <v>2015</v>
      </c>
      <c r="E407" s="37" t="str">
        <f>TEXT(novplus_data[[#This Row],[Date]], "YYYY")</f>
        <v>2015</v>
      </c>
      <c r="F407" s="43" t="str">
        <f>TEXT(novplus_data[[#This Row],[Date]], "MMM")</f>
        <v>Jun</v>
      </c>
      <c r="G407" s="37" t="str">
        <f>VLOOKUP(I407,[1]LibPAS_data!$A$2:$C$601,3,FALSE)</f>
        <v>Yavapai</v>
      </c>
      <c r="H407" s="37" t="str">
        <f>VLOOKUP(I407,[1]LibPAS_data!$A$2:$C$601,2,FALSE)</f>
        <v>Yavapai County Library District</v>
      </c>
      <c r="I407" s="12" t="s">
        <v>43</v>
      </c>
      <c r="J407" s="37" t="s">
        <v>14</v>
      </c>
      <c r="K407" s="37" t="s">
        <v>23</v>
      </c>
      <c r="L407" s="21" t="s">
        <v>25</v>
      </c>
      <c r="M407" s="37">
        <v>16</v>
      </c>
      <c r="N407" s="37">
        <v>16</v>
      </c>
      <c r="O407" s="37">
        <v>0</v>
      </c>
      <c r="P407" s="37">
        <v>0</v>
      </c>
      <c r="Q407" s="37">
        <v>0</v>
      </c>
      <c r="R407" s="37">
        <v>0</v>
      </c>
      <c r="S407" s="37">
        <v>0</v>
      </c>
      <c r="T407" s="37">
        <v>0</v>
      </c>
      <c r="U407" s="37">
        <v>0</v>
      </c>
      <c r="V407" s="37">
        <v>0</v>
      </c>
    </row>
    <row r="408" spans="1:22" x14ac:dyDescent="0.3">
      <c r="A408" t="e">
        <f>VLOOKUP(novplus_data[[#This Row],[Locationid]], [1]LibPAS_data!$A$2:$D$264, 4, FALSE)</f>
        <v>#N/A</v>
      </c>
      <c r="B408" s="8" t="str">
        <f>TEXT(C408,"yyyy")&amp;"-"&amp;"Q"&amp;LOOKUP(MONTH(C408),{1,4,7,10},{1,2,3,4})</f>
        <v>2015-Q2</v>
      </c>
      <c r="C408" s="9">
        <v>42156</v>
      </c>
      <c r="D408" s="43">
        <f>YEAR(DATE(YEAR(novplus_data[[#This Row],[Date]]), MONTH(novplus_data[[#This Row],[Date]])+6,1))</f>
        <v>2015</v>
      </c>
      <c r="E408" s="37" t="str">
        <f>TEXT(novplus_data[[#This Row],[Date]], "YYYY")</f>
        <v>2015</v>
      </c>
      <c r="F408" s="43" t="str">
        <f>TEXT(novplus_data[[#This Row],[Date]], "MMM")</f>
        <v>Jun</v>
      </c>
      <c r="G408" s="37" t="str">
        <f>VLOOKUP(I408,[1]LibPAS_data!$A$2:$C$601,3,FALSE)</f>
        <v>Yuma</v>
      </c>
      <c r="H408" s="37" t="str">
        <f>VLOOKUP(I408,[1]LibPAS_data!$A$2:$C$601,2,FALSE)</f>
        <v>Yuma County Library District</v>
      </c>
      <c r="I408" s="11" t="s">
        <v>44</v>
      </c>
      <c r="J408" s="37" t="s">
        <v>14</v>
      </c>
      <c r="K408" s="37" t="s">
        <v>22</v>
      </c>
      <c r="L408" s="37" t="s">
        <v>16</v>
      </c>
      <c r="M408" s="37">
        <v>27</v>
      </c>
      <c r="N408" s="37">
        <v>65</v>
      </c>
      <c r="O408" s="37">
        <v>0</v>
      </c>
      <c r="P408" s="37">
        <v>0</v>
      </c>
      <c r="Q408" s="37">
        <v>0</v>
      </c>
      <c r="R408" s="37">
        <v>0</v>
      </c>
      <c r="S408" s="37">
        <v>72</v>
      </c>
      <c r="T408" s="37">
        <v>0</v>
      </c>
      <c r="U408" s="37">
        <v>0</v>
      </c>
      <c r="V408" s="37">
        <v>0</v>
      </c>
    </row>
    <row r="409" spans="1:22" x14ac:dyDescent="0.3">
      <c r="A409" s="2" t="e">
        <f>VLOOKUP(novplus_data[[#This Row],[Locationid]], [1]LibPAS_data!$A$2:$D$264, 4, FALSE)</f>
        <v>#N/A</v>
      </c>
      <c r="B409" s="8" t="str">
        <f>TEXT(C409,"yyyy")&amp;"-"&amp;"Q"&amp;LOOKUP(MONTH(C409),{1,4,7,10},{1,2,3,4})</f>
        <v>2015-Q2</v>
      </c>
      <c r="C409" s="9">
        <v>42156</v>
      </c>
      <c r="D409" s="43">
        <f>YEAR(DATE(YEAR(novplus_data[[#This Row],[Date]]), MONTH(novplus_data[[#This Row],[Date]])+6,1))</f>
        <v>2015</v>
      </c>
      <c r="E409" s="37" t="str">
        <f>TEXT(novplus_data[[#This Row],[Date]], "YYYY")</f>
        <v>2015</v>
      </c>
      <c r="F409" s="43" t="str">
        <f>TEXT(novplus_data[[#This Row],[Date]], "MMM")</f>
        <v>Jun</v>
      </c>
      <c r="G409" s="37" t="str">
        <f>VLOOKUP(I409,[1]LibPAS_data!$A$2:$C$601,3,FALSE)</f>
        <v>Yuma</v>
      </c>
      <c r="H409" s="37" t="str">
        <f>VLOOKUP(I409,[1]LibPAS_data!$A$2:$C$601,2,FALSE)</f>
        <v>Yuma County Library District</v>
      </c>
      <c r="I409" s="11" t="s">
        <v>44</v>
      </c>
      <c r="J409" s="2" t="s">
        <v>14</v>
      </c>
      <c r="K409" s="2" t="s">
        <v>23</v>
      </c>
      <c r="L409" s="21" t="s">
        <v>25</v>
      </c>
      <c r="M409" s="2">
        <v>4615</v>
      </c>
      <c r="N409" s="2">
        <v>11006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</row>
    <row r="410" spans="1:22" x14ac:dyDescent="0.3">
      <c r="A410">
        <f>VLOOKUP(novplus_data[[#This Row],[Locationid]], [1]LibPAS_data!$A$2:$D$264, 4, FALSE)</f>
        <v>22669</v>
      </c>
      <c r="B410" s="8" t="str">
        <f>TEXT(C410,"yyyy")&amp;"-"&amp;"Q"&amp;LOOKUP(MONTH(C410),{1,4,7,10},{1,2,3,4})</f>
        <v>2015-Q3</v>
      </c>
      <c r="C410" s="9">
        <v>42186</v>
      </c>
      <c r="D410" s="43">
        <f>YEAR(DATE(YEAR(novplus_data[[#This Row],[Date]]), MONTH(novplus_data[[#This Row],[Date]])+6,1))</f>
        <v>2016</v>
      </c>
      <c r="E410" s="37" t="str">
        <f>TEXT(novplus_data[[#This Row],[Date]], "YYYY")</f>
        <v>2015</v>
      </c>
      <c r="F410" s="43" t="str">
        <f>TEXT(novplus_data[[#This Row],[Date]], "MMM")</f>
        <v>Jul</v>
      </c>
      <c r="G410" s="37" t="str">
        <f>VLOOKUP(I410,[1]LibPAS_data!$A$2:$C$601,3,FALSE)</f>
        <v>Maricopa</v>
      </c>
      <c r="H410" s="37" t="str">
        <f>VLOOKUP(I410,[1]LibPAS_data!$A$2:$C$601,2,FALSE)</f>
        <v>Avondale Public Library</v>
      </c>
      <c r="I410" s="11" t="s">
        <v>28</v>
      </c>
      <c r="J410" s="37" t="s">
        <v>14</v>
      </c>
      <c r="K410" s="37" t="s">
        <v>15</v>
      </c>
      <c r="L410" s="37" t="s">
        <v>16</v>
      </c>
      <c r="M410" s="37">
        <v>2</v>
      </c>
      <c r="N410" s="37">
        <v>4</v>
      </c>
      <c r="O410" s="37">
        <v>0</v>
      </c>
      <c r="P410" s="37">
        <v>0</v>
      </c>
      <c r="Q410" s="37">
        <v>0</v>
      </c>
      <c r="R410" s="37">
        <v>0</v>
      </c>
      <c r="S410" s="37">
        <v>3</v>
      </c>
      <c r="T410" s="37">
        <v>0</v>
      </c>
      <c r="U410" s="37">
        <v>0</v>
      </c>
      <c r="V410" s="37">
        <v>0</v>
      </c>
    </row>
    <row r="411" spans="1:22" x14ac:dyDescent="0.3">
      <c r="A411">
        <f>VLOOKUP(novplus_data[[#This Row],[Locationid]], [1]LibPAS_data!$A$2:$D$264, 4, FALSE)</f>
        <v>309229</v>
      </c>
      <c r="B411" s="8" t="str">
        <f>TEXT(C411,"yyyy")&amp;"-"&amp;"Q"&amp;LOOKUP(MONTH(C411),{1,4,7,10},{1,2,3,4})</f>
        <v>2015-Q3</v>
      </c>
      <c r="C411" s="9">
        <v>42186</v>
      </c>
      <c r="D411" s="43">
        <f>YEAR(DATE(YEAR(novplus_data[[#This Row],[Date]]), MONTH(novplus_data[[#This Row],[Date]])+6,1))</f>
        <v>2016</v>
      </c>
      <c r="E411" s="37" t="str">
        <f>TEXT(novplus_data[[#This Row],[Date]], "YYYY")</f>
        <v>2015</v>
      </c>
      <c r="F411" s="43" t="str">
        <f>TEXT(novplus_data[[#This Row],[Date]], "MMM")</f>
        <v>Jul</v>
      </c>
      <c r="G411" s="37" t="str">
        <f>VLOOKUP(I411,[1]LibPAS_data!$A$2:$C$601,3,FALSE)</f>
        <v>Maricopa</v>
      </c>
      <c r="H411" s="37" t="str">
        <f>VLOOKUP(I411,[1]LibPAS_data!$A$2:$C$601,2,FALSE)</f>
        <v xml:space="preserve">Chandler Public Library </v>
      </c>
      <c r="I411" s="11" t="s">
        <v>46</v>
      </c>
      <c r="J411" s="37" t="s">
        <v>14</v>
      </c>
      <c r="K411" s="37" t="s">
        <v>15</v>
      </c>
      <c r="L411" s="37" t="s">
        <v>16</v>
      </c>
      <c r="M411" s="37">
        <v>194</v>
      </c>
      <c r="N411" s="37">
        <v>540</v>
      </c>
      <c r="O411" s="37">
        <v>0</v>
      </c>
      <c r="P411" s="37">
        <v>0</v>
      </c>
      <c r="Q411" s="37">
        <v>0</v>
      </c>
      <c r="R411" s="37">
        <v>0</v>
      </c>
      <c r="S411" s="37">
        <v>925</v>
      </c>
      <c r="T411" s="37">
        <v>0</v>
      </c>
      <c r="U411" s="37">
        <v>0</v>
      </c>
      <c r="V411" s="37">
        <v>0</v>
      </c>
    </row>
    <row r="412" spans="1:22" x14ac:dyDescent="0.3">
      <c r="A412">
        <f>VLOOKUP(novplus_data[[#This Row],[Locationid]], [1]LibPAS_data!$A$2:$D$264, 4, FALSE)</f>
        <v>7004</v>
      </c>
      <c r="B412" s="8" t="str">
        <f>TEXT(C412,"yyyy")&amp;"-"&amp;"Q"&amp;LOOKUP(MONTH(C412),{1,4,7,10},{1,2,3,4})</f>
        <v>2015-Q3</v>
      </c>
      <c r="C412" s="9">
        <v>42186</v>
      </c>
      <c r="D412" s="43">
        <f>YEAR(DATE(YEAR(novplus_data[[#This Row],[Date]]), MONTH(novplus_data[[#This Row],[Date]])+6,1))</f>
        <v>2016</v>
      </c>
      <c r="E412" s="37" t="str">
        <f>TEXT(novplus_data[[#This Row],[Date]], "YYYY")</f>
        <v>2015</v>
      </c>
      <c r="F412" s="43" t="str">
        <f>TEXT(novplus_data[[#This Row],[Date]], "MMM")</f>
        <v>Jul</v>
      </c>
      <c r="G412" s="37" t="str">
        <f>VLOOKUP(I412,[1]LibPAS_data!$A$2:$C$601,3,FALSE)</f>
        <v>Maricopa</v>
      </c>
      <c r="H412" s="37" t="str">
        <f>VLOOKUP(I412,[1]LibPAS_data!$A$2:$C$601,2,FALSE)</f>
        <v>Desert Foothills Branch Library</v>
      </c>
      <c r="I412" s="13" t="s">
        <v>47</v>
      </c>
      <c r="J412" s="37" t="s">
        <v>14</v>
      </c>
      <c r="K412" s="37" t="s">
        <v>15</v>
      </c>
      <c r="L412" s="37" t="s">
        <v>16</v>
      </c>
      <c r="M412" s="37">
        <v>2</v>
      </c>
      <c r="N412" s="37">
        <v>8</v>
      </c>
      <c r="O412" s="37">
        <v>0</v>
      </c>
      <c r="P412" s="37">
        <v>0</v>
      </c>
      <c r="Q412" s="37">
        <v>0</v>
      </c>
      <c r="R412" s="37">
        <v>0</v>
      </c>
      <c r="S412" s="37">
        <v>5</v>
      </c>
      <c r="T412" s="37">
        <v>0</v>
      </c>
      <c r="U412" s="37">
        <v>0</v>
      </c>
      <c r="V412" s="37">
        <v>0</v>
      </c>
    </row>
    <row r="413" spans="1:22" x14ac:dyDescent="0.3">
      <c r="A413">
        <f>VLOOKUP(novplus_data[[#This Row],[Locationid]], [1]LibPAS_data!$A$2:$D$264, 4, FALSE)</f>
        <v>102303</v>
      </c>
      <c r="B413" s="8" t="str">
        <f>TEXT(C413,"yyyy")&amp;"-"&amp;"Q"&amp;LOOKUP(MONTH(C413),{1,4,7,10},{1,2,3,4})</f>
        <v>2015-Q3</v>
      </c>
      <c r="C413" s="9">
        <v>42186</v>
      </c>
      <c r="D413" s="43">
        <f>YEAR(DATE(YEAR(novplus_data[[#This Row],[Date]]), MONTH(novplus_data[[#This Row],[Date]])+6,1))</f>
        <v>2016</v>
      </c>
      <c r="E413" s="37" t="str">
        <f>TEXT(novplus_data[[#This Row],[Date]], "YYYY")</f>
        <v>2015</v>
      </c>
      <c r="F413" s="43" t="str">
        <f>TEXT(novplus_data[[#This Row],[Date]], "MMM")</f>
        <v>Jul</v>
      </c>
      <c r="G413" s="37" t="str">
        <f>VLOOKUP(I413,[1]LibPAS_data!$A$2:$C$601,3,FALSE)</f>
        <v>Maricopa</v>
      </c>
      <c r="H413" s="37" t="str">
        <f>VLOOKUP(I413,[1]LibPAS_data!$A$2:$C$601,2,FALSE)</f>
        <v xml:space="preserve">Glendale Public Library </v>
      </c>
      <c r="I413" s="11" t="s">
        <v>48</v>
      </c>
      <c r="J413" s="37" t="s">
        <v>14</v>
      </c>
      <c r="K413" s="37" t="s">
        <v>15</v>
      </c>
      <c r="L413" s="37" t="s">
        <v>16</v>
      </c>
      <c r="M413" s="37">
        <v>28</v>
      </c>
      <c r="N413" s="37">
        <v>147</v>
      </c>
      <c r="O413" s="37">
        <v>0</v>
      </c>
      <c r="P413" s="37">
        <v>0</v>
      </c>
      <c r="Q413" s="37">
        <v>0</v>
      </c>
      <c r="R413" s="37">
        <v>0</v>
      </c>
      <c r="S413" s="37">
        <v>240</v>
      </c>
      <c r="T413" s="37">
        <v>0</v>
      </c>
      <c r="U413" s="37">
        <v>0</v>
      </c>
      <c r="V413" s="37">
        <v>0</v>
      </c>
    </row>
    <row r="414" spans="1:22" x14ac:dyDescent="0.3">
      <c r="A414">
        <f>VLOOKUP(novplus_data[[#This Row],[Locationid]], [1]LibPAS_data!$A$2:$D$264, 4, FALSE)</f>
        <v>147983</v>
      </c>
      <c r="B414" s="8" t="str">
        <f>TEXT(C414,"yyyy")&amp;"-"&amp;"Q"&amp;LOOKUP(MONTH(C414),{1,4,7,10},{1,2,3,4})</f>
        <v>2015-Q3</v>
      </c>
      <c r="C414" s="9">
        <v>42186</v>
      </c>
      <c r="D414" s="43">
        <f>YEAR(DATE(YEAR(novplus_data[[#This Row],[Date]]), MONTH(novplus_data[[#This Row],[Date]])+6,1))</f>
        <v>2016</v>
      </c>
      <c r="E414" s="37" t="str">
        <f>TEXT(novplus_data[[#This Row],[Date]], "YYYY")</f>
        <v>2015</v>
      </c>
      <c r="F414" s="43" t="str">
        <f>TEXT(novplus_data[[#This Row],[Date]], "MMM")</f>
        <v>Jul</v>
      </c>
      <c r="G414" s="37" t="str">
        <f>VLOOKUP(I414,[1]LibPAS_data!$A$2:$C$601,3,FALSE)</f>
        <v>Maricopa</v>
      </c>
      <c r="H414" s="37" t="str">
        <f>VLOOKUP(I414,[1]LibPAS_data!$A$2:$C$601,2,FALSE)</f>
        <v>Mesa Public Library</v>
      </c>
      <c r="I414" s="11" t="s">
        <v>50</v>
      </c>
      <c r="J414" s="37" t="s">
        <v>14</v>
      </c>
      <c r="K414" s="37" t="s">
        <v>15</v>
      </c>
      <c r="L414" s="37" t="s">
        <v>16</v>
      </c>
      <c r="M414" s="37">
        <v>90</v>
      </c>
      <c r="N414" s="37">
        <v>226</v>
      </c>
      <c r="O414" s="37">
        <v>1</v>
      </c>
      <c r="P414" s="37">
        <v>1</v>
      </c>
      <c r="Q414" s="37">
        <v>0</v>
      </c>
      <c r="R414" s="37">
        <v>0</v>
      </c>
      <c r="S414" s="37">
        <v>252</v>
      </c>
      <c r="T414" s="37">
        <v>0</v>
      </c>
      <c r="U414" s="37">
        <v>0</v>
      </c>
      <c r="V414" s="37">
        <v>28</v>
      </c>
    </row>
    <row r="415" spans="1:22" x14ac:dyDescent="0.3">
      <c r="A415">
        <f>VLOOKUP(novplus_data[[#This Row],[Locationid]], [1]LibPAS_data!$A$2:$D$264, 4, FALSE)</f>
        <v>147983</v>
      </c>
      <c r="B415" s="8" t="str">
        <f>TEXT(C415,"yyyy")&amp;"-"&amp;"Q"&amp;LOOKUP(MONTH(C415),{1,4,7,10},{1,2,3,4})</f>
        <v>2015-Q3</v>
      </c>
      <c r="C415" s="9">
        <v>42186</v>
      </c>
      <c r="D415" s="43">
        <f>YEAR(DATE(YEAR(novplus_data[[#This Row],[Date]]), MONTH(novplus_data[[#This Row],[Date]])+6,1))</f>
        <v>2016</v>
      </c>
      <c r="E415" s="37" t="str">
        <f>TEXT(novplus_data[[#This Row],[Date]], "YYYY")</f>
        <v>2015</v>
      </c>
      <c r="F415" s="43" t="str">
        <f>TEXT(novplus_data[[#This Row],[Date]], "MMM")</f>
        <v>Jul</v>
      </c>
      <c r="G415" s="37" t="str">
        <f>VLOOKUP(I415,[1]LibPAS_data!$A$2:$C$601,3,FALSE)</f>
        <v>Maricopa</v>
      </c>
      <c r="H415" s="37" t="str">
        <f>VLOOKUP(I415,[1]LibPAS_data!$A$2:$C$601,2,FALSE)</f>
        <v>Mesa Public Library</v>
      </c>
      <c r="I415" s="11" t="s">
        <v>50</v>
      </c>
      <c r="J415" s="37" t="s">
        <v>14</v>
      </c>
      <c r="K415" s="37" t="s">
        <v>86</v>
      </c>
      <c r="L415" s="37" t="s">
        <v>16</v>
      </c>
      <c r="M415" s="37">
        <v>1</v>
      </c>
      <c r="N415" s="37">
        <v>2</v>
      </c>
      <c r="O415" s="37">
        <v>0</v>
      </c>
      <c r="P415" s="37">
        <v>0</v>
      </c>
      <c r="Q415" s="37">
        <v>0</v>
      </c>
      <c r="R415" s="37">
        <v>0</v>
      </c>
      <c r="S415" s="37">
        <v>3</v>
      </c>
      <c r="T415" s="37">
        <v>0</v>
      </c>
      <c r="U415" s="37">
        <v>0</v>
      </c>
      <c r="V415" s="37">
        <v>0</v>
      </c>
    </row>
    <row r="416" spans="1:22" x14ac:dyDescent="0.3">
      <c r="A416">
        <f>VLOOKUP(novplus_data[[#This Row],[Locationid]], [1]LibPAS_data!$A$2:$D$264, 4, FALSE)</f>
        <v>147983</v>
      </c>
      <c r="B416" s="8" t="str">
        <f>TEXT(C416,"yyyy")&amp;"-"&amp;"Q"&amp;LOOKUP(MONTH(C416),{1,4,7,10},{1,2,3,4})</f>
        <v>2015-Q3</v>
      </c>
      <c r="C416" s="9">
        <v>42186</v>
      </c>
      <c r="D416" s="43">
        <f>YEAR(DATE(YEAR(novplus_data[[#This Row],[Date]]), MONTH(novplus_data[[#This Row],[Date]])+6,1))</f>
        <v>2016</v>
      </c>
      <c r="E416" s="37" t="str">
        <f>TEXT(novplus_data[[#This Row],[Date]], "YYYY")</f>
        <v>2015</v>
      </c>
      <c r="F416" s="43" t="str">
        <f>TEXT(novplus_data[[#This Row],[Date]], "MMM")</f>
        <v>Jul</v>
      </c>
      <c r="G416" s="37" t="str">
        <f>VLOOKUP(I416,[1]LibPAS_data!$A$2:$C$601,3,FALSE)</f>
        <v>Maricopa</v>
      </c>
      <c r="H416" s="37" t="str">
        <f>VLOOKUP(I416,[1]LibPAS_data!$A$2:$C$601,2,FALSE)</f>
        <v>Mesa Public Library</v>
      </c>
      <c r="I416" s="11" t="s">
        <v>50</v>
      </c>
      <c r="J416" s="37" t="s">
        <v>14</v>
      </c>
      <c r="K416" s="37" t="s">
        <v>77</v>
      </c>
      <c r="L416" s="37" t="s">
        <v>25</v>
      </c>
      <c r="M416" s="37">
        <v>23140</v>
      </c>
      <c r="N416" s="37">
        <v>46527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37">
        <v>0</v>
      </c>
      <c r="U416" s="37">
        <v>0</v>
      </c>
      <c r="V416" s="37">
        <v>0</v>
      </c>
    </row>
    <row r="417" spans="1:22" x14ac:dyDescent="0.3">
      <c r="A417">
        <f>VLOOKUP(novplus_data[[#This Row],[Locationid]], [1]LibPAS_data!$A$2:$D$264, 4, FALSE)</f>
        <v>147983</v>
      </c>
      <c r="B417" s="8" t="str">
        <f>TEXT(C417,"yyyy")&amp;"-"&amp;"Q"&amp;LOOKUP(MONTH(C417),{1,4,7,10},{1,2,3,4})</f>
        <v>2015-Q3</v>
      </c>
      <c r="C417" s="9">
        <v>42186</v>
      </c>
      <c r="D417" s="43">
        <f>YEAR(DATE(YEAR(novplus_data[[#This Row],[Date]]), MONTH(novplus_data[[#This Row],[Date]])+6,1))</f>
        <v>2016</v>
      </c>
      <c r="E417" s="37" t="str">
        <f>TEXT(novplus_data[[#This Row],[Date]], "YYYY")</f>
        <v>2015</v>
      </c>
      <c r="F417" s="43" t="str">
        <f>TEXT(novplus_data[[#This Row],[Date]], "MMM")</f>
        <v>Jul</v>
      </c>
      <c r="G417" s="37" t="str">
        <f>VLOOKUP(I417,[1]LibPAS_data!$A$2:$C$601,3,FALSE)</f>
        <v>Maricopa</v>
      </c>
      <c r="H417" s="37" t="str">
        <f>VLOOKUP(I417,[1]LibPAS_data!$A$2:$C$601,2,FALSE)</f>
        <v>Mesa Public Library</v>
      </c>
      <c r="I417" s="11" t="s">
        <v>50</v>
      </c>
      <c r="J417" s="37" t="s">
        <v>14</v>
      </c>
      <c r="K417" s="37" t="s">
        <v>23</v>
      </c>
      <c r="L417" s="37" t="s">
        <v>25</v>
      </c>
      <c r="M417" s="37">
        <v>15250</v>
      </c>
      <c r="N417" s="37">
        <v>30252</v>
      </c>
      <c r="O417" s="37">
        <v>0</v>
      </c>
      <c r="P417" s="37">
        <v>0</v>
      </c>
      <c r="Q417" s="37">
        <v>0</v>
      </c>
      <c r="R417" s="37">
        <v>0</v>
      </c>
      <c r="S417" s="37">
        <v>0</v>
      </c>
      <c r="T417" s="37">
        <v>0</v>
      </c>
      <c r="U417" s="37">
        <v>0</v>
      </c>
      <c r="V417" s="37">
        <v>0</v>
      </c>
    </row>
    <row r="418" spans="1:22" x14ac:dyDescent="0.3">
      <c r="A418">
        <f>VLOOKUP(novplus_data[[#This Row],[Locationid]], [1]LibPAS_data!$A$2:$D$264, 4, FALSE)</f>
        <v>109952</v>
      </c>
      <c r="B418" s="8" t="str">
        <f>TEXT(C418,"yyyy")&amp;"-"&amp;"Q"&amp;LOOKUP(MONTH(C418),{1,4,7,10},{1,2,3,4})</f>
        <v>2015-Q3</v>
      </c>
      <c r="C418" s="9">
        <v>42186</v>
      </c>
      <c r="D418" s="43">
        <f>YEAR(DATE(YEAR(novplus_data[[#This Row],[Date]]), MONTH(novplus_data[[#This Row],[Date]])+6,1))</f>
        <v>2016</v>
      </c>
      <c r="E418" s="37" t="str">
        <f>TEXT(novplus_data[[#This Row],[Date]], "YYYY")</f>
        <v>2015</v>
      </c>
      <c r="F418" s="43" t="str">
        <f>TEXT(novplus_data[[#This Row],[Date]], "MMM")</f>
        <v>Jul</v>
      </c>
      <c r="G418" s="37" t="str">
        <f>VLOOKUP(I418,[1]LibPAS_data!$A$2:$C$601,3,FALSE)</f>
        <v>Maricopa</v>
      </c>
      <c r="H418" s="37" t="str">
        <f>VLOOKUP(I418,[1]LibPAS_data!$A$2:$C$601,2,FALSE)</f>
        <v>Peoria Public Library</v>
      </c>
      <c r="I418" s="11" t="s">
        <v>52</v>
      </c>
      <c r="J418" s="37" t="s">
        <v>14</v>
      </c>
      <c r="K418" s="37" t="s">
        <v>22</v>
      </c>
      <c r="L418" s="37" t="s">
        <v>16</v>
      </c>
      <c r="M418" s="37">
        <v>2</v>
      </c>
      <c r="N418" s="37">
        <v>3</v>
      </c>
      <c r="O418" s="37">
        <v>0</v>
      </c>
      <c r="P418" s="37">
        <v>0</v>
      </c>
      <c r="Q418" s="37">
        <v>0</v>
      </c>
      <c r="R418" s="37">
        <v>0</v>
      </c>
      <c r="S418" s="37">
        <v>3</v>
      </c>
      <c r="T418" s="37">
        <v>0</v>
      </c>
      <c r="U418" s="37">
        <v>0</v>
      </c>
      <c r="V418" s="37">
        <v>0</v>
      </c>
    </row>
    <row r="419" spans="1:22" x14ac:dyDescent="0.3">
      <c r="A419">
        <f>VLOOKUP(novplus_data[[#This Row],[Locationid]], [1]LibPAS_data!$A$2:$D$264, 4, FALSE)</f>
        <v>943450</v>
      </c>
      <c r="B419" s="8" t="str">
        <f>TEXT(C419,"yyyy")&amp;"-"&amp;"Q"&amp;LOOKUP(MONTH(C419),{1,4,7,10},{1,2,3,4})</f>
        <v>2015-Q3</v>
      </c>
      <c r="C419" s="9">
        <v>42186</v>
      </c>
      <c r="D419" s="43">
        <f>YEAR(DATE(YEAR(novplus_data[[#This Row],[Date]]), MONTH(novplus_data[[#This Row],[Date]])+6,1))</f>
        <v>2016</v>
      </c>
      <c r="E419" s="37" t="str">
        <f>TEXT(novplus_data[[#This Row],[Date]], "YYYY")</f>
        <v>2015</v>
      </c>
      <c r="F419" s="43" t="str">
        <f>TEXT(novplus_data[[#This Row],[Date]], "MMM")</f>
        <v>Jul</v>
      </c>
      <c r="G419" s="37" t="str">
        <f>VLOOKUP(I419,[1]LibPAS_data!$A$2:$C$601,3,FALSE)</f>
        <v>Maricopa</v>
      </c>
      <c r="H419" s="37" t="str">
        <f>VLOOKUP(I419,[1]LibPAS_data!$A$2:$C$601,2,FALSE)</f>
        <v>Phoenix Public Library</v>
      </c>
      <c r="I419" s="13" t="s">
        <v>53</v>
      </c>
      <c r="J419" s="37" t="s">
        <v>14</v>
      </c>
      <c r="K419" s="37" t="s">
        <v>78</v>
      </c>
      <c r="L419" s="22" t="s">
        <v>25</v>
      </c>
      <c r="M419" s="37">
        <v>41</v>
      </c>
      <c r="N419" s="37">
        <v>41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37">
        <v>0</v>
      </c>
      <c r="U419" s="37">
        <v>0</v>
      </c>
      <c r="V419" s="37">
        <v>0</v>
      </c>
    </row>
    <row r="420" spans="1:22" x14ac:dyDescent="0.3">
      <c r="A420">
        <f>VLOOKUP(novplus_data[[#This Row],[Locationid]], [1]LibPAS_data!$A$2:$D$264, 4, FALSE)</f>
        <v>943450</v>
      </c>
      <c r="B420" s="8" t="str">
        <f>TEXT(C420,"yyyy")&amp;"-"&amp;"Q"&amp;LOOKUP(MONTH(C420),{1,4,7,10},{1,2,3,4})</f>
        <v>2015-Q3</v>
      </c>
      <c r="C420" s="9">
        <v>42186</v>
      </c>
      <c r="D420" s="43">
        <f>YEAR(DATE(YEAR(novplus_data[[#This Row],[Date]]), MONTH(novplus_data[[#This Row],[Date]])+6,1))</f>
        <v>2016</v>
      </c>
      <c r="E420" s="37" t="str">
        <f>TEXT(novplus_data[[#This Row],[Date]], "YYYY")</f>
        <v>2015</v>
      </c>
      <c r="F420" s="43" t="str">
        <f>TEXT(novplus_data[[#This Row],[Date]], "MMM")</f>
        <v>Jul</v>
      </c>
      <c r="G420" s="37" t="str">
        <f>VLOOKUP(I420,[1]LibPAS_data!$A$2:$C$601,3,FALSE)</f>
        <v>Maricopa</v>
      </c>
      <c r="H420" s="37" t="str">
        <f>VLOOKUP(I420,[1]LibPAS_data!$A$2:$C$601,2,FALSE)</f>
        <v>Phoenix Public Library</v>
      </c>
      <c r="I420" s="13" t="s">
        <v>53</v>
      </c>
      <c r="J420" s="37" t="s">
        <v>14</v>
      </c>
      <c r="K420" s="37" t="s">
        <v>15</v>
      </c>
      <c r="L420" s="22" t="s">
        <v>16</v>
      </c>
      <c r="M420" s="37">
        <v>202</v>
      </c>
      <c r="N420" s="37">
        <v>620</v>
      </c>
      <c r="O420" s="37">
        <v>0</v>
      </c>
      <c r="P420" s="37">
        <v>0</v>
      </c>
      <c r="Q420" s="37">
        <v>0</v>
      </c>
      <c r="R420" s="37">
        <v>0</v>
      </c>
      <c r="S420" s="37">
        <v>852</v>
      </c>
      <c r="T420" s="37">
        <v>0</v>
      </c>
      <c r="U420" s="37">
        <v>0</v>
      </c>
      <c r="V420" s="37">
        <v>130</v>
      </c>
    </row>
    <row r="421" spans="1:22" x14ac:dyDescent="0.3">
      <c r="A421">
        <f>VLOOKUP(novplus_data[[#This Row],[Locationid]], [1]LibPAS_data!$A$2:$D$264, 4, FALSE)</f>
        <v>943450</v>
      </c>
      <c r="B421" s="8" t="str">
        <f>TEXT(C421,"yyyy")&amp;"-"&amp;"Q"&amp;LOOKUP(MONTH(C421),{1,4,7,10},{1,2,3,4})</f>
        <v>2015-Q3</v>
      </c>
      <c r="C421" s="9">
        <v>42186</v>
      </c>
      <c r="D421" s="43">
        <f>YEAR(DATE(YEAR(novplus_data[[#This Row],[Date]]), MONTH(novplus_data[[#This Row],[Date]])+6,1))</f>
        <v>2016</v>
      </c>
      <c r="E421" s="37" t="str">
        <f>TEXT(novplus_data[[#This Row],[Date]], "YYYY")</f>
        <v>2015</v>
      </c>
      <c r="F421" s="43" t="str">
        <f>TEXT(novplus_data[[#This Row],[Date]], "MMM")</f>
        <v>Jul</v>
      </c>
      <c r="G421" s="37" t="str">
        <f>VLOOKUP(I421,[1]LibPAS_data!$A$2:$C$601,3,FALSE)</f>
        <v>Maricopa</v>
      </c>
      <c r="H421" s="37" t="str">
        <f>VLOOKUP(I421,[1]LibPAS_data!$A$2:$C$601,2,FALSE)</f>
        <v>Phoenix Public Library</v>
      </c>
      <c r="I421" s="13" t="s">
        <v>53</v>
      </c>
      <c r="J421" s="37" t="s">
        <v>14</v>
      </c>
      <c r="K421" s="37" t="s">
        <v>79</v>
      </c>
      <c r="L421" s="37" t="s">
        <v>25</v>
      </c>
      <c r="M421" s="37">
        <v>12</v>
      </c>
      <c r="N421" s="37">
        <v>16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37">
        <v>0</v>
      </c>
      <c r="U421" s="37">
        <v>0</v>
      </c>
      <c r="V421" s="37">
        <v>0</v>
      </c>
    </row>
    <row r="422" spans="1:22" x14ac:dyDescent="0.3">
      <c r="A422">
        <f>VLOOKUP(novplus_data[[#This Row],[Locationid]], [1]LibPAS_data!$A$2:$D$264, 4, FALSE)</f>
        <v>943450</v>
      </c>
      <c r="B422" s="8" t="str">
        <f>TEXT(C422,"yyyy")&amp;"-"&amp;"Q"&amp;LOOKUP(MONTH(C422),{1,4,7,10},{1,2,3,4})</f>
        <v>2015-Q3</v>
      </c>
      <c r="C422" s="9">
        <v>42186</v>
      </c>
      <c r="D422" s="43">
        <f>YEAR(DATE(YEAR(novplus_data[[#This Row],[Date]]), MONTH(novplus_data[[#This Row],[Date]])+6,1))</f>
        <v>2016</v>
      </c>
      <c r="E422" s="37" t="str">
        <f>TEXT(novplus_data[[#This Row],[Date]], "YYYY")</f>
        <v>2015</v>
      </c>
      <c r="F422" s="43" t="str">
        <f>TEXT(novplus_data[[#This Row],[Date]], "MMM")</f>
        <v>Jul</v>
      </c>
      <c r="G422" s="37" t="str">
        <f>VLOOKUP(I422,[1]LibPAS_data!$A$2:$C$601,3,FALSE)</f>
        <v>Maricopa</v>
      </c>
      <c r="H422" s="37" t="str">
        <f>VLOOKUP(I422,[1]LibPAS_data!$A$2:$C$601,2,FALSE)</f>
        <v>Phoenix Public Library</v>
      </c>
      <c r="I422" s="13" t="s">
        <v>53</v>
      </c>
      <c r="J422" s="37" t="s">
        <v>14</v>
      </c>
      <c r="K422" s="37" t="s">
        <v>80</v>
      </c>
      <c r="L422" s="37" t="s">
        <v>25</v>
      </c>
      <c r="M422" s="37">
        <v>98669</v>
      </c>
      <c r="N422" s="37">
        <v>183442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37">
        <v>0</v>
      </c>
      <c r="U422" s="37">
        <v>0</v>
      </c>
      <c r="V422" s="37">
        <v>0</v>
      </c>
    </row>
    <row r="423" spans="1:22" x14ac:dyDescent="0.3">
      <c r="A423">
        <f>VLOOKUP(novplus_data[[#This Row],[Locationid]], [1]LibPAS_data!$A$2:$D$264, 4, FALSE)</f>
        <v>174482</v>
      </c>
      <c r="B423" s="8" t="str">
        <f>TEXT(C423,"yyyy")&amp;"-"&amp;"Q"&amp;LOOKUP(MONTH(C423),{1,4,7,10},{1,2,3,4})</f>
        <v>2015-Q3</v>
      </c>
      <c r="C423" s="9">
        <v>42186</v>
      </c>
      <c r="D423" s="43">
        <f>YEAR(DATE(YEAR(novplus_data[[#This Row],[Date]]), MONTH(novplus_data[[#This Row],[Date]])+6,1))</f>
        <v>2016</v>
      </c>
      <c r="E423" s="37" t="str">
        <f>TEXT(novplus_data[[#This Row],[Date]], "YYYY")</f>
        <v>2015</v>
      </c>
      <c r="F423" s="43" t="str">
        <f>TEXT(novplus_data[[#This Row],[Date]], "MMM")</f>
        <v>Jul</v>
      </c>
      <c r="G423" s="37" t="str">
        <f>VLOOKUP(I423,[1]LibPAS_data!$A$2:$C$601,3,FALSE)</f>
        <v>Maricopa</v>
      </c>
      <c r="H423" s="37" t="str">
        <f>VLOOKUP(I423,[1]LibPAS_data!$A$2:$C$601,2,FALSE)</f>
        <v>Scottsdale Public Library</v>
      </c>
      <c r="I423" s="11" t="s">
        <v>55</v>
      </c>
      <c r="J423" s="37" t="s">
        <v>14</v>
      </c>
      <c r="K423" s="37" t="s">
        <v>15</v>
      </c>
      <c r="L423" s="37" t="s">
        <v>16</v>
      </c>
      <c r="M423" s="37">
        <v>69</v>
      </c>
      <c r="N423" s="37">
        <v>216</v>
      </c>
      <c r="O423" s="37">
        <v>0</v>
      </c>
      <c r="P423" s="37">
        <v>0</v>
      </c>
      <c r="Q423" s="37">
        <v>0</v>
      </c>
      <c r="R423" s="37">
        <v>0</v>
      </c>
      <c r="S423" s="37">
        <v>227</v>
      </c>
      <c r="T423" s="37">
        <v>0</v>
      </c>
      <c r="U423" s="37">
        <v>0</v>
      </c>
      <c r="V423" s="37">
        <v>18</v>
      </c>
    </row>
    <row r="424" spans="1:22" x14ac:dyDescent="0.3">
      <c r="A424">
        <f>VLOOKUP(novplus_data[[#This Row],[Locationid]], [1]LibPAS_data!$A$2:$D$264, 4, FALSE)</f>
        <v>174482</v>
      </c>
      <c r="B424" s="8" t="str">
        <f>TEXT(C424,"yyyy")&amp;"-"&amp;"Q"&amp;LOOKUP(MONTH(C424),{1,4,7,10},{1,2,3,4})</f>
        <v>2015-Q3</v>
      </c>
      <c r="C424" s="9">
        <v>42186</v>
      </c>
      <c r="D424" s="43">
        <f>YEAR(DATE(YEAR(novplus_data[[#This Row],[Date]]), MONTH(novplus_data[[#This Row],[Date]])+6,1))</f>
        <v>2016</v>
      </c>
      <c r="E424" s="37" t="str">
        <f>TEXT(novplus_data[[#This Row],[Date]], "YYYY")</f>
        <v>2015</v>
      </c>
      <c r="F424" s="43" t="str">
        <f>TEXT(novplus_data[[#This Row],[Date]], "MMM")</f>
        <v>Jul</v>
      </c>
      <c r="G424" s="37" t="str">
        <f>VLOOKUP(I424,[1]LibPAS_data!$A$2:$C$601,3,FALSE)</f>
        <v>Maricopa</v>
      </c>
      <c r="H424" s="37" t="str">
        <f>VLOOKUP(I424,[1]LibPAS_data!$A$2:$C$601,2,FALSE)</f>
        <v>Scottsdale Public Library</v>
      </c>
      <c r="I424" s="11" t="s">
        <v>55</v>
      </c>
      <c r="J424" s="37" t="s">
        <v>14</v>
      </c>
      <c r="K424" s="37" t="s">
        <v>79</v>
      </c>
      <c r="L424" s="37" t="s">
        <v>25</v>
      </c>
      <c r="M424" s="37">
        <v>6723</v>
      </c>
      <c r="N424" s="37">
        <v>14192</v>
      </c>
      <c r="O424" s="37">
        <v>0</v>
      </c>
      <c r="P424" s="37">
        <v>0</v>
      </c>
      <c r="Q424" s="37">
        <v>0</v>
      </c>
      <c r="R424" s="37">
        <v>0</v>
      </c>
      <c r="S424" s="37">
        <v>0</v>
      </c>
      <c r="T424" s="37">
        <v>0</v>
      </c>
      <c r="U424" s="37">
        <v>0</v>
      </c>
      <c r="V424" s="37">
        <v>0</v>
      </c>
    </row>
    <row r="425" spans="1:22" x14ac:dyDescent="0.3">
      <c r="A425">
        <f>VLOOKUP(novplus_data[[#This Row],[Locationid]], [1]LibPAS_data!$A$2:$D$264, 4, FALSE)</f>
        <v>174482</v>
      </c>
      <c r="B425" s="8" t="str">
        <f>TEXT(C425,"yyyy")&amp;"-"&amp;"Q"&amp;LOOKUP(MONTH(C425),{1,4,7,10},{1,2,3,4})</f>
        <v>2015-Q3</v>
      </c>
      <c r="C425" s="9">
        <v>42186</v>
      </c>
      <c r="D425" s="43">
        <f>YEAR(DATE(YEAR(novplus_data[[#This Row],[Date]]), MONTH(novplus_data[[#This Row],[Date]])+6,1))</f>
        <v>2016</v>
      </c>
      <c r="E425" s="37" t="str">
        <f>TEXT(novplus_data[[#This Row],[Date]], "YYYY")</f>
        <v>2015</v>
      </c>
      <c r="F425" s="43" t="str">
        <f>TEXT(novplus_data[[#This Row],[Date]], "MMM")</f>
        <v>Jul</v>
      </c>
      <c r="G425" s="37" t="str">
        <f>VLOOKUP(I425,[1]LibPAS_data!$A$2:$C$601,3,FALSE)</f>
        <v>Maricopa</v>
      </c>
      <c r="H425" s="37" t="str">
        <f>VLOOKUP(I425,[1]LibPAS_data!$A$2:$C$601,2,FALSE)</f>
        <v>Scottsdale Public Library</v>
      </c>
      <c r="I425" s="11" t="s">
        <v>55</v>
      </c>
      <c r="J425" s="37" t="s">
        <v>14</v>
      </c>
      <c r="K425" s="37" t="s">
        <v>23</v>
      </c>
      <c r="L425" s="22" t="s">
        <v>25</v>
      </c>
      <c r="M425" s="37">
        <v>23991</v>
      </c>
      <c r="N425" s="37">
        <v>41168</v>
      </c>
      <c r="O425" s="37">
        <v>0</v>
      </c>
      <c r="P425" s="37">
        <v>0</v>
      </c>
      <c r="Q425" s="37">
        <v>0</v>
      </c>
      <c r="R425" s="37">
        <v>0</v>
      </c>
      <c r="S425" s="37">
        <v>0</v>
      </c>
      <c r="T425" s="37">
        <v>0</v>
      </c>
      <c r="U425" s="37">
        <v>0</v>
      </c>
      <c r="V425" s="37">
        <v>0</v>
      </c>
    </row>
    <row r="426" spans="1:22" x14ac:dyDescent="0.3">
      <c r="A426" s="2">
        <f>VLOOKUP(novplus_data[[#This Row],[Locationid]], [1]LibPAS_data!$A$2:$D$264, 4, FALSE)</f>
        <v>140708</v>
      </c>
      <c r="B426" s="8" t="str">
        <f>TEXT(C426,"yyyy")&amp;"-"&amp;"Q"&amp;LOOKUP(MONTH(C426),{1,4,7,10},{1,2,3,4})</f>
        <v>2015-Q3</v>
      </c>
      <c r="C426" s="15">
        <v>42186</v>
      </c>
      <c r="D426" s="43">
        <f>YEAR(DATE(YEAR(novplus_data[[#This Row],[Date]]), MONTH(novplus_data[[#This Row],[Date]])+6,1))</f>
        <v>2016</v>
      </c>
      <c r="E426" s="37" t="str">
        <f>TEXT(novplus_data[[#This Row],[Date]], "YYYY")</f>
        <v>2015</v>
      </c>
      <c r="F426" s="43" t="str">
        <f>TEXT(novplus_data[[#This Row],[Date]], "MMM")</f>
        <v>Jul</v>
      </c>
      <c r="G426" s="37" t="str">
        <f>VLOOKUP(I426,[1]LibPAS_data!$A$2:$C$601,3,FALSE)</f>
        <v>Maricopa</v>
      </c>
      <c r="H426" s="37" t="str">
        <f>VLOOKUP(I426,[1]LibPAS_data!$A$2:$C$601,2,FALSE)</f>
        <v>Tempe Public Library</v>
      </c>
      <c r="I426" s="13" t="s">
        <v>56</v>
      </c>
      <c r="J426" s="2" t="s">
        <v>14</v>
      </c>
      <c r="K426" s="2" t="s">
        <v>15</v>
      </c>
      <c r="L426" s="22" t="s">
        <v>16</v>
      </c>
      <c r="M426" s="2">
        <v>41</v>
      </c>
      <c r="N426" s="2">
        <v>107</v>
      </c>
      <c r="O426" s="2">
        <v>0</v>
      </c>
      <c r="P426" s="2">
        <v>0</v>
      </c>
      <c r="Q426" s="2">
        <v>0</v>
      </c>
      <c r="R426" s="2">
        <v>0</v>
      </c>
      <c r="S426" s="2">
        <v>145</v>
      </c>
      <c r="T426" s="2">
        <v>0</v>
      </c>
      <c r="U426" s="2">
        <v>0</v>
      </c>
      <c r="V426" s="2">
        <v>480</v>
      </c>
    </row>
    <row r="427" spans="1:22" x14ac:dyDescent="0.3">
      <c r="A427">
        <f>VLOOKUP(novplus_data[[#This Row],[Locationid]], [1]LibPAS_data!$A$2:$D$264, 4, FALSE)</f>
        <v>145358</v>
      </c>
      <c r="B427" s="8" t="str">
        <f>TEXT(C427,"yyyy")&amp;"-"&amp;"Q"&amp;LOOKUP(MONTH(C427),{1,4,7,10},{1,2,3,4})</f>
        <v>2015-Q3</v>
      </c>
      <c r="C427" s="9">
        <v>42186</v>
      </c>
      <c r="D427" s="43">
        <f>YEAR(DATE(YEAR(novplus_data[[#This Row],[Date]]), MONTH(novplus_data[[#This Row],[Date]])+6,1))</f>
        <v>2016</v>
      </c>
      <c r="E427" s="37" t="str">
        <f>TEXT(novplus_data[[#This Row],[Date]], "YYYY")</f>
        <v>2015</v>
      </c>
      <c r="F427" s="43" t="str">
        <f>TEXT(novplus_data[[#This Row],[Date]], "MMM")</f>
        <v>Jul</v>
      </c>
      <c r="G427" s="37" t="str">
        <f>VLOOKUP(I427,[1]LibPAS_data!$A$2:$C$601,3,FALSE)</f>
        <v>Maricopa</v>
      </c>
      <c r="H427" s="37" t="str">
        <f>VLOOKUP(I427,[1]LibPAS_data!$A$2:$C$601,2,FALSE)</f>
        <v>Maricopa County Library District</v>
      </c>
      <c r="I427" s="11" t="s">
        <v>49</v>
      </c>
      <c r="J427" s="37" t="s">
        <v>14</v>
      </c>
      <c r="K427" s="37" t="s">
        <v>15</v>
      </c>
      <c r="L427" s="37" t="s">
        <v>16</v>
      </c>
      <c r="M427" s="37">
        <v>155</v>
      </c>
      <c r="N427" s="37">
        <v>493</v>
      </c>
      <c r="O427" s="37">
        <v>0</v>
      </c>
      <c r="P427" s="37">
        <v>0</v>
      </c>
      <c r="Q427" s="37">
        <v>0</v>
      </c>
      <c r="R427" s="37">
        <v>0</v>
      </c>
      <c r="S427" s="37">
        <v>370</v>
      </c>
      <c r="T427" s="37">
        <v>0</v>
      </c>
      <c r="U427" s="37">
        <v>0</v>
      </c>
      <c r="V427" s="37">
        <v>0</v>
      </c>
    </row>
    <row r="428" spans="1:22" x14ac:dyDescent="0.3">
      <c r="A428" s="37">
        <f>VLOOKUP(novplus_data[[#This Row],[Locationid]], [1]LibPAS_data!$A$2:$D$264, 4, FALSE)</f>
        <v>11452</v>
      </c>
      <c r="B428" s="14" t="str">
        <f>TEXT(C428,"yyyy")&amp;"-"&amp;"Q"&amp;LOOKUP(MONTH(C428),{1,4,7,10},{1,2,3,4})</f>
        <v>2015-Q3</v>
      </c>
      <c r="C428" s="9">
        <v>42186</v>
      </c>
      <c r="D428" s="43">
        <f>YEAR(DATE(YEAR(novplus_data[[#This Row],[Date]]), MONTH(novplus_data[[#This Row],[Date]])+6,1))</f>
        <v>2016</v>
      </c>
      <c r="E428" s="37" t="str">
        <f>TEXT(novplus_data[[#This Row],[Date]], "YYYY")</f>
        <v>2015</v>
      </c>
      <c r="F428" s="43" t="str">
        <f>TEXT(novplus_data[[#This Row],[Date]], "MMM")</f>
        <v>Jul</v>
      </c>
      <c r="G428" s="37" t="str">
        <f>VLOOKUP(I428,[1]LibPAS_data!$A$2:$C$601,3,FALSE)</f>
        <v>Apache</v>
      </c>
      <c r="H428" s="37" t="str">
        <f>VLOOKUP(I428,[1]LibPAS_data!$A$2:$C$601,2,FALSE)</f>
        <v>Apache County Library District Office</v>
      </c>
      <c r="I428" s="16" t="s">
        <v>29</v>
      </c>
      <c r="J428" s="37" t="s">
        <v>14</v>
      </c>
      <c r="K428" s="37" t="s">
        <v>15</v>
      </c>
      <c r="L428" s="41" t="s">
        <v>16</v>
      </c>
      <c r="M428" s="37">
        <v>4</v>
      </c>
      <c r="N428" s="37">
        <v>17</v>
      </c>
      <c r="O428" s="37">
        <v>1</v>
      </c>
      <c r="P428" s="37">
        <v>1</v>
      </c>
      <c r="Q428" s="37">
        <v>0</v>
      </c>
      <c r="R428" s="37">
        <v>0</v>
      </c>
      <c r="S428" s="37">
        <v>24</v>
      </c>
      <c r="T428" s="37">
        <v>0</v>
      </c>
      <c r="U428" s="37">
        <v>0</v>
      </c>
      <c r="V428" s="37">
        <v>0</v>
      </c>
    </row>
    <row r="429" spans="1:22" x14ac:dyDescent="0.3">
      <c r="A429">
        <f>VLOOKUP(novplus_data[[#This Row],[Locationid]], [1]LibPAS_data!$A$2:$D$264, 4, FALSE)</f>
        <v>63208</v>
      </c>
      <c r="B429" s="8" t="str">
        <f>TEXT(C429,"yyyy")&amp;"-"&amp;"Q"&amp;LOOKUP(MONTH(C429),{1,4,7,10},{1,2,3,4})</f>
        <v>2015-Q3</v>
      </c>
      <c r="C429" s="9">
        <v>42186</v>
      </c>
      <c r="D429" s="43">
        <f>YEAR(DATE(YEAR(novplus_data[[#This Row],[Date]]), MONTH(novplus_data[[#This Row],[Date]])+6,1))</f>
        <v>2016</v>
      </c>
      <c r="E429" s="37" t="str">
        <f>TEXT(novplus_data[[#This Row],[Date]], "YYYY")</f>
        <v>2015</v>
      </c>
      <c r="F429" s="43" t="str">
        <f>TEXT(novplus_data[[#This Row],[Date]], "MMM")</f>
        <v>Jul</v>
      </c>
      <c r="G429" s="37" t="str">
        <f>VLOOKUP(I429,[1]LibPAS_data!$A$2:$C$601,3,FALSE)</f>
        <v>Pinal</v>
      </c>
      <c r="H429" s="37" t="str">
        <f>VLOOKUP(I429,[1]LibPAS_data!$A$2:$C$601,2,FALSE)</f>
        <v>Apache Junction Public Library</v>
      </c>
      <c r="I429" s="3" t="s">
        <v>30</v>
      </c>
      <c r="J429" s="37" t="s">
        <v>14</v>
      </c>
      <c r="K429" s="37" t="s">
        <v>15</v>
      </c>
      <c r="L429" s="37" t="s">
        <v>16</v>
      </c>
      <c r="M429" s="37">
        <v>1</v>
      </c>
      <c r="N429" s="37">
        <v>1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37">
        <v>0</v>
      </c>
      <c r="U429" s="37">
        <v>0</v>
      </c>
      <c r="V429" s="37">
        <v>0</v>
      </c>
    </row>
    <row r="430" spans="1:22" x14ac:dyDescent="0.3">
      <c r="A430" t="e">
        <f>VLOOKUP(novplus_data[[#This Row],[Locationid]], [1]LibPAS_data!$A$2:$D$264, 4, FALSE)</f>
        <v>#N/A</v>
      </c>
      <c r="B430" s="8" t="str">
        <f>TEXT(C430,"yyyy")&amp;"-"&amp;"Q"&amp;LOOKUP(MONTH(C430),{1,4,7,10},{1,2,3,4})</f>
        <v>2015-Q3</v>
      </c>
      <c r="C430" s="9">
        <v>42186</v>
      </c>
      <c r="D430" s="43">
        <f>YEAR(DATE(YEAR(novplus_data[[#This Row],[Date]]), MONTH(novplus_data[[#This Row],[Date]])+6,1))</f>
        <v>2016</v>
      </c>
      <c r="E430" s="37" t="str">
        <f>TEXT(novplus_data[[#This Row],[Date]], "YYYY")</f>
        <v>2015</v>
      </c>
      <c r="F430" s="43" t="str">
        <f>TEXT(novplus_data[[#This Row],[Date]], "MMM")</f>
        <v>Jul</v>
      </c>
      <c r="G430" s="37" t="str">
        <f>VLOOKUP(I430,[1]LibPAS_data!$A$2:$C$601,3,FALSE)</f>
        <v>State</v>
      </c>
      <c r="H430" s="37" t="str">
        <f>VLOOKUP(I430,[1]LibPAS_data!$A$2:$C$601,2,FALSE)</f>
        <v>Arizona State Library</v>
      </c>
      <c r="I430" s="40" t="s">
        <v>42</v>
      </c>
      <c r="J430" s="37" t="s">
        <v>14</v>
      </c>
      <c r="K430" s="37" t="s">
        <v>17</v>
      </c>
      <c r="L430" s="37" t="s">
        <v>16</v>
      </c>
      <c r="M430" s="37">
        <v>110</v>
      </c>
      <c r="N430" s="37">
        <v>641</v>
      </c>
      <c r="O430" s="37">
        <v>0</v>
      </c>
      <c r="P430" s="37">
        <v>0</v>
      </c>
      <c r="Q430" s="37">
        <v>0</v>
      </c>
      <c r="R430" s="37">
        <v>0</v>
      </c>
      <c r="S430" s="37">
        <v>581</v>
      </c>
      <c r="T430" s="37">
        <v>0</v>
      </c>
      <c r="U430" s="37">
        <v>0</v>
      </c>
      <c r="V430" s="37">
        <v>0</v>
      </c>
    </row>
    <row r="431" spans="1:22" x14ac:dyDescent="0.3">
      <c r="A431" t="e">
        <f>VLOOKUP(novplus_data[[#This Row],[Locationid]], [1]LibPAS_data!$A$2:$D$264, 4, FALSE)</f>
        <v>#N/A</v>
      </c>
      <c r="B431" s="8" t="str">
        <f>TEXT(C431,"yyyy")&amp;"-"&amp;"Q"&amp;LOOKUP(MONTH(C431),{1,4,7,10},{1,2,3,4})</f>
        <v>2015-Q3</v>
      </c>
      <c r="C431" s="9">
        <v>42186</v>
      </c>
      <c r="D431" s="43">
        <f>YEAR(DATE(YEAR(novplus_data[[#This Row],[Date]]), MONTH(novplus_data[[#This Row],[Date]])+6,1))</f>
        <v>2016</v>
      </c>
      <c r="E431" s="37" t="str">
        <f>TEXT(novplus_data[[#This Row],[Date]], "YYYY")</f>
        <v>2015</v>
      </c>
      <c r="F431" s="43" t="str">
        <f>TEXT(novplus_data[[#This Row],[Date]], "MMM")</f>
        <v>Jul</v>
      </c>
      <c r="G431" s="37" t="str">
        <f>VLOOKUP(I431,[1]LibPAS_data!$A$2:$C$601,3,FALSE)</f>
        <v>State</v>
      </c>
      <c r="H431" s="37" t="str">
        <f>VLOOKUP(I431,[1]LibPAS_data!$A$2:$C$601,2,FALSE)</f>
        <v>Arizona State Library</v>
      </c>
      <c r="I431" s="11" t="s">
        <v>42</v>
      </c>
      <c r="J431" s="37" t="s">
        <v>14</v>
      </c>
      <c r="K431" s="37" t="s">
        <v>15</v>
      </c>
      <c r="L431" s="37" t="s">
        <v>16</v>
      </c>
      <c r="M431" s="37">
        <v>12</v>
      </c>
      <c r="N431" s="37">
        <v>25</v>
      </c>
      <c r="O431" s="37">
        <v>0</v>
      </c>
      <c r="P431" s="37">
        <v>0</v>
      </c>
      <c r="Q431" s="37">
        <v>0</v>
      </c>
      <c r="R431" s="37">
        <v>0</v>
      </c>
      <c r="S431" s="37">
        <v>0</v>
      </c>
      <c r="T431" s="37">
        <v>0</v>
      </c>
      <c r="U431" s="37">
        <v>0</v>
      </c>
      <c r="V431" s="37">
        <v>0</v>
      </c>
    </row>
    <row r="432" spans="1:22" x14ac:dyDescent="0.3">
      <c r="A432">
        <f>VLOOKUP(novplus_data[[#This Row],[Locationid]], [1]LibPAS_data!$A$2:$D$264, 4, FALSE)</f>
        <v>22669</v>
      </c>
      <c r="B432" s="8" t="str">
        <f>TEXT(C432,"yyyy")&amp;"-"&amp;"Q"&amp;LOOKUP(MONTH(C432),{1,4,7,10},{1,2,3,4})</f>
        <v>2015-Q3</v>
      </c>
      <c r="C432" s="9">
        <v>42186</v>
      </c>
      <c r="D432" s="43">
        <f>YEAR(DATE(YEAR(novplus_data[[#This Row],[Date]]), MONTH(novplus_data[[#This Row],[Date]])+6,1))</f>
        <v>2016</v>
      </c>
      <c r="E432" s="37" t="str">
        <f>TEXT(novplus_data[[#This Row],[Date]], "YYYY")</f>
        <v>2015</v>
      </c>
      <c r="F432" s="43" t="str">
        <f>TEXT(novplus_data[[#This Row],[Date]], "MMM")</f>
        <v>Jul</v>
      </c>
      <c r="G432" s="37" t="str">
        <f>VLOOKUP(I432,[1]LibPAS_data!$A$2:$C$601,3,FALSE)</f>
        <v>Maricopa</v>
      </c>
      <c r="H432" s="37" t="str">
        <f>VLOOKUP(I432,[1]LibPAS_data!$A$2:$C$601,2,FALSE)</f>
        <v>Avondale Public Library</v>
      </c>
      <c r="I432" s="12" t="s">
        <v>28</v>
      </c>
      <c r="J432" s="37" t="s">
        <v>14</v>
      </c>
      <c r="K432" s="37" t="s">
        <v>15</v>
      </c>
      <c r="L432" s="37" t="s">
        <v>16</v>
      </c>
      <c r="M432" s="37">
        <v>2</v>
      </c>
      <c r="N432" s="37">
        <v>4</v>
      </c>
      <c r="O432" s="37">
        <v>0</v>
      </c>
      <c r="P432" s="37">
        <v>0</v>
      </c>
      <c r="Q432" s="37">
        <v>0</v>
      </c>
      <c r="R432" s="37">
        <v>0</v>
      </c>
      <c r="S432" s="37">
        <v>3</v>
      </c>
      <c r="T432" s="37">
        <v>0</v>
      </c>
      <c r="U432" s="37">
        <v>0</v>
      </c>
      <c r="V432" s="37">
        <v>0</v>
      </c>
    </row>
    <row r="433" spans="1:22" x14ac:dyDescent="0.3">
      <c r="A433">
        <f>VLOOKUP(novplus_data[[#This Row],[Locationid]], [1]LibPAS_data!$A$2:$D$264, 4, FALSE)</f>
        <v>1469</v>
      </c>
      <c r="B433" s="8" t="str">
        <f>TEXT(C433,"yyyy")&amp;"-"&amp;"Q"&amp;LOOKUP(MONTH(C433),{1,4,7,10},{1,2,3,4})</f>
        <v>2015-Q3</v>
      </c>
      <c r="C433" s="9">
        <v>42186</v>
      </c>
      <c r="D433" s="43">
        <f>YEAR(DATE(YEAR(novplus_data[[#This Row],[Date]]), MONTH(novplus_data[[#This Row],[Date]])+6,1))</f>
        <v>2016</v>
      </c>
      <c r="E433" s="37" t="str">
        <f>TEXT(novplus_data[[#This Row],[Date]], "YYYY")</f>
        <v>2015</v>
      </c>
      <c r="F433" s="43" t="str">
        <f>TEXT(novplus_data[[#This Row],[Date]], "MMM")</f>
        <v>Jul</v>
      </c>
      <c r="G433" s="37" t="str">
        <f>VLOOKUP(I433,[1]LibPAS_data!$A$2:$C$601,3,FALSE)</f>
        <v>Cochise</v>
      </c>
      <c r="H433" s="37" t="str">
        <f>VLOOKUP(I433,[1]LibPAS_data!$A$2:$C$601,2,FALSE)</f>
        <v>Cochise County Library District</v>
      </c>
      <c r="I433" s="11" t="s">
        <v>32</v>
      </c>
      <c r="J433" s="37" t="s">
        <v>14</v>
      </c>
      <c r="K433" s="37" t="s">
        <v>18</v>
      </c>
      <c r="L433" s="37" t="s">
        <v>16</v>
      </c>
      <c r="M433" s="37">
        <v>16</v>
      </c>
      <c r="N433" s="37">
        <v>168</v>
      </c>
      <c r="O433" s="37">
        <v>0</v>
      </c>
      <c r="P433" s="37">
        <v>0</v>
      </c>
      <c r="Q433" s="37">
        <v>0</v>
      </c>
      <c r="R433" s="37">
        <v>0</v>
      </c>
      <c r="S433" s="37">
        <v>165</v>
      </c>
      <c r="T433" s="37">
        <v>0</v>
      </c>
      <c r="U433" s="37">
        <v>0</v>
      </c>
      <c r="V433" s="37">
        <v>0</v>
      </c>
    </row>
    <row r="434" spans="1:22" x14ac:dyDescent="0.3">
      <c r="A434">
        <f>VLOOKUP(novplus_data[[#This Row],[Locationid]], [1]LibPAS_data!$A$2:$D$264, 4, FALSE)</f>
        <v>72247</v>
      </c>
      <c r="B434" s="8" t="str">
        <f>TEXT(C434,"yyyy")&amp;"-"&amp;"Q"&amp;LOOKUP(MONTH(C434),{1,4,7,10},{1,2,3,4})</f>
        <v>2015-Q3</v>
      </c>
      <c r="C434" s="9">
        <v>42186</v>
      </c>
      <c r="D434" s="43">
        <f>YEAR(DATE(YEAR(novplus_data[[#This Row],[Date]]), MONTH(novplus_data[[#This Row],[Date]])+6,1))</f>
        <v>2016</v>
      </c>
      <c r="E434" s="37" t="str">
        <f>TEXT(novplus_data[[#This Row],[Date]], "YYYY")</f>
        <v>2015</v>
      </c>
      <c r="F434" s="43" t="str">
        <f>TEXT(novplus_data[[#This Row],[Date]], "MMM")</f>
        <v>Jul</v>
      </c>
      <c r="G434" s="37" t="str">
        <f>VLOOKUP(I434,[1]LibPAS_data!$A$2:$C$601,3,FALSE)</f>
        <v>Coconino</v>
      </c>
      <c r="H434" s="37" t="str">
        <f>VLOOKUP(I434,[1]LibPAS_data!$A$2:$C$601,2,FALSE)</f>
        <v>Flagstaff City-Coconino County Public Library</v>
      </c>
      <c r="I434" s="11" t="s">
        <v>33</v>
      </c>
      <c r="J434" s="37" t="s">
        <v>14</v>
      </c>
      <c r="K434" s="37" t="s">
        <v>15</v>
      </c>
      <c r="L434" s="37" t="s">
        <v>16</v>
      </c>
      <c r="M434" s="37">
        <v>91</v>
      </c>
      <c r="N434" s="37">
        <v>372</v>
      </c>
      <c r="O434" s="37">
        <v>0</v>
      </c>
      <c r="P434" s="37">
        <v>0</v>
      </c>
      <c r="Q434" s="37">
        <v>0</v>
      </c>
      <c r="R434" s="37">
        <v>0</v>
      </c>
      <c r="S434" s="37">
        <v>312</v>
      </c>
      <c r="T434" s="37">
        <v>0</v>
      </c>
      <c r="U434" s="37">
        <v>0</v>
      </c>
      <c r="V434" s="37">
        <v>326</v>
      </c>
    </row>
    <row r="435" spans="1:22" x14ac:dyDescent="0.3">
      <c r="A435">
        <f>VLOOKUP(novplus_data[[#This Row],[Locationid]], [1]LibPAS_data!$A$2:$D$264, 4, FALSE)</f>
        <v>72</v>
      </c>
      <c r="B435" s="8" t="str">
        <f>TEXT(C435,"yyyy")&amp;"-"&amp;"Q"&amp;LOOKUP(MONTH(C435),{1,4,7,10},{1,2,3,4})</f>
        <v>2015-Q3</v>
      </c>
      <c r="C435" s="9">
        <v>42186</v>
      </c>
      <c r="D435" s="43">
        <f>YEAR(DATE(YEAR(novplus_data[[#This Row],[Date]]), MONTH(novplus_data[[#This Row],[Date]])+6,1))</f>
        <v>2016</v>
      </c>
      <c r="E435" s="37" t="str">
        <f>TEXT(novplus_data[[#This Row],[Date]], "YYYY")</f>
        <v>2015</v>
      </c>
      <c r="F435" s="43" t="str">
        <f>TEXT(novplus_data[[#This Row],[Date]], "MMM")</f>
        <v>Jul</v>
      </c>
      <c r="G435" s="37" t="str">
        <f>VLOOKUP(I435,[1]LibPAS_data!$A$2:$C$601,3,FALSE)</f>
        <v>Gila</v>
      </c>
      <c r="H435" s="37" t="str">
        <f>VLOOKUP(I435,[1]LibPAS_data!$A$2:$C$601,2,FALSE)</f>
        <v>Gila County Library District</v>
      </c>
      <c r="I435" s="13" t="s">
        <v>34</v>
      </c>
      <c r="J435" s="37" t="s">
        <v>14</v>
      </c>
      <c r="K435" s="37" t="s">
        <v>15</v>
      </c>
      <c r="L435" s="37" t="s">
        <v>16</v>
      </c>
      <c r="M435" s="37">
        <v>24</v>
      </c>
      <c r="N435" s="37">
        <v>169</v>
      </c>
      <c r="O435" s="37">
        <v>0</v>
      </c>
      <c r="P435" s="37">
        <v>0</v>
      </c>
      <c r="Q435" s="37">
        <v>0</v>
      </c>
      <c r="R435" s="37">
        <v>0</v>
      </c>
      <c r="S435" s="37">
        <v>88</v>
      </c>
      <c r="T435" s="37">
        <v>0</v>
      </c>
      <c r="U435" s="37">
        <v>0</v>
      </c>
      <c r="V435" s="37">
        <v>0</v>
      </c>
    </row>
    <row r="436" spans="1:22" x14ac:dyDescent="0.3">
      <c r="A436" t="e">
        <f>VLOOKUP(novplus_data[[#This Row],[Locationid]], [1]LibPAS_data!$A$2:$D$264, 4, FALSE)</f>
        <v>#N/A</v>
      </c>
      <c r="B436" s="8" t="str">
        <f>TEXT(C436,"yyyy")&amp;"-"&amp;"Q"&amp;LOOKUP(MONTH(C436),{1,4,7,10},{1,2,3,4})</f>
        <v>2015-Q3</v>
      </c>
      <c r="C436" s="9">
        <v>42186</v>
      </c>
      <c r="D436" s="43">
        <f>YEAR(DATE(YEAR(novplus_data[[#This Row],[Date]]), MONTH(novplus_data[[#This Row],[Date]])+6,1))</f>
        <v>2016</v>
      </c>
      <c r="E436" s="37" t="str">
        <f>TEXT(novplus_data[[#This Row],[Date]], "YYYY")</f>
        <v>2015</v>
      </c>
      <c r="F436" s="43" t="str">
        <f>TEXT(novplus_data[[#This Row],[Date]], "MMM")</f>
        <v>Jul</v>
      </c>
      <c r="G436" s="37" t="str">
        <f>VLOOKUP(I436,[1]LibPAS_data!$A$2:$C$601,3,FALSE)</f>
        <v>Greenlee</v>
      </c>
      <c r="H436" s="37" t="str">
        <f>VLOOKUP(I436,[1]LibPAS_data!$A$2:$C$601,2,FALSE)</f>
        <v>Greenlee County Library</v>
      </c>
      <c r="I436" s="4" t="s">
        <v>35</v>
      </c>
      <c r="J436" s="37" t="s">
        <v>14</v>
      </c>
      <c r="K436" s="37" t="s">
        <v>15</v>
      </c>
      <c r="L436" s="37" t="s">
        <v>16</v>
      </c>
      <c r="M436" s="37">
        <v>1</v>
      </c>
      <c r="N436" s="37">
        <v>2</v>
      </c>
      <c r="O436" s="37">
        <v>0</v>
      </c>
      <c r="P436" s="37">
        <v>0</v>
      </c>
      <c r="Q436" s="37">
        <v>0</v>
      </c>
      <c r="R436" s="37">
        <v>0</v>
      </c>
      <c r="S436" s="37">
        <v>2</v>
      </c>
      <c r="T436" s="37">
        <v>0</v>
      </c>
      <c r="U436" s="37">
        <v>0</v>
      </c>
      <c r="V436" s="37">
        <v>0</v>
      </c>
    </row>
    <row r="437" spans="1:22" x14ac:dyDescent="0.3">
      <c r="A437" t="e">
        <f>VLOOKUP(novplus_data[[#This Row],[Locationid]], [1]LibPAS_data!$A$2:$D$264, 4, FALSE)</f>
        <v>#N/A</v>
      </c>
      <c r="B437" s="8" t="str">
        <f>TEXT(C437,"yyyy")&amp;"-"&amp;"Q"&amp;LOOKUP(MONTH(C437),{1,4,7,10},{1,2,3,4})</f>
        <v>2015-Q3</v>
      </c>
      <c r="C437" s="9">
        <v>42186</v>
      </c>
      <c r="D437" s="43">
        <f>YEAR(DATE(YEAR(novplus_data[[#This Row],[Date]]), MONTH(novplus_data[[#This Row],[Date]])+6,1))</f>
        <v>2016</v>
      </c>
      <c r="E437" s="37" t="str">
        <f>TEXT(novplus_data[[#This Row],[Date]], "YYYY")</f>
        <v>2015</v>
      </c>
      <c r="F437" s="43" t="str">
        <f>TEXT(novplus_data[[#This Row],[Date]], "MMM")</f>
        <v>Jul</v>
      </c>
      <c r="G437" s="37" t="str">
        <f>VLOOKUP(I437,[1]LibPAS_data!$A$2:$C$601,3,FALSE)</f>
        <v>Mohave</v>
      </c>
      <c r="H437" s="37" t="str">
        <f>VLOOKUP(I437,[1]LibPAS_data!$A$2:$C$601,2,FALSE)</f>
        <v>Lake Havasu Branch Library</v>
      </c>
      <c r="I437" s="2" t="s">
        <v>89</v>
      </c>
      <c r="J437" s="37" t="s">
        <v>14</v>
      </c>
      <c r="K437" s="37" t="s">
        <v>15</v>
      </c>
      <c r="L437" s="37" t="s">
        <v>16</v>
      </c>
      <c r="M437" s="37">
        <v>2</v>
      </c>
      <c r="N437" s="37">
        <v>9</v>
      </c>
      <c r="O437" s="37">
        <v>0</v>
      </c>
      <c r="P437" s="37">
        <v>0</v>
      </c>
      <c r="Q437" s="37">
        <v>0</v>
      </c>
      <c r="R437" s="37">
        <v>0</v>
      </c>
      <c r="S437" s="37">
        <v>6</v>
      </c>
      <c r="T437" s="37">
        <v>0</v>
      </c>
      <c r="U437" s="37">
        <v>0</v>
      </c>
      <c r="V437" s="37">
        <v>0</v>
      </c>
    </row>
    <row r="438" spans="1:22" x14ac:dyDescent="0.3">
      <c r="A438">
        <f>VLOOKUP(novplus_data[[#This Row],[Locationid]], [1]LibPAS_data!$A$2:$D$264, 4, FALSE)</f>
        <v>87143</v>
      </c>
      <c r="B438" s="8" t="str">
        <f>TEXT(C438,"yyyy")&amp;"-"&amp;"Q"&amp;LOOKUP(MONTH(C438),{1,4,7,10},{1,2,3,4})</f>
        <v>2015-Q3</v>
      </c>
      <c r="C438" s="9">
        <v>42186</v>
      </c>
      <c r="D438" s="43">
        <f>YEAR(DATE(YEAR(novplus_data[[#This Row],[Date]]), MONTH(novplus_data[[#This Row],[Date]])+6,1))</f>
        <v>2016</v>
      </c>
      <c r="E438" s="37" t="str">
        <f>TEXT(novplus_data[[#This Row],[Date]], "YYYY")</f>
        <v>2015</v>
      </c>
      <c r="F438" s="43" t="str">
        <f>TEXT(novplus_data[[#This Row],[Date]], "MMM")</f>
        <v>Jul</v>
      </c>
      <c r="G438" s="37" t="str">
        <f>VLOOKUP(I438,[1]LibPAS_data!$A$2:$C$601,3,FALSE)</f>
        <v>Mohave</v>
      </c>
      <c r="H438" s="37" t="str">
        <f>VLOOKUP(I438,[1]LibPAS_data!$A$2:$C$601,2,FALSE)</f>
        <v>Mohave County Library District</v>
      </c>
      <c r="I438" s="11" t="s">
        <v>36</v>
      </c>
      <c r="J438" s="37" t="s">
        <v>14</v>
      </c>
      <c r="K438" s="37" t="s">
        <v>15</v>
      </c>
      <c r="L438" s="37" t="s">
        <v>16</v>
      </c>
      <c r="M438" s="37">
        <v>85</v>
      </c>
      <c r="N438" s="37">
        <v>655</v>
      </c>
      <c r="O438" s="37">
        <v>0</v>
      </c>
      <c r="P438" s="37">
        <v>0</v>
      </c>
      <c r="Q438" s="37">
        <v>0</v>
      </c>
      <c r="R438" s="37">
        <v>0</v>
      </c>
      <c r="S438" s="37">
        <v>525</v>
      </c>
      <c r="T438" s="37">
        <v>0</v>
      </c>
      <c r="U438" s="37">
        <v>0</v>
      </c>
      <c r="V438" s="37">
        <v>1</v>
      </c>
    </row>
    <row r="439" spans="1:22" x14ac:dyDescent="0.3">
      <c r="A439">
        <f>VLOOKUP(novplus_data[[#This Row],[Locationid]], [1]LibPAS_data!$A$2:$D$264, 4, FALSE)</f>
        <v>2461</v>
      </c>
      <c r="B439" s="8" t="str">
        <f>TEXT(C439,"yyyy")&amp;"-"&amp;"Q"&amp;LOOKUP(MONTH(C439),{1,4,7,10},{1,2,3,4})</f>
        <v>2015-Q3</v>
      </c>
      <c r="C439" s="9">
        <v>42186</v>
      </c>
      <c r="D439" s="43">
        <f>YEAR(DATE(YEAR(novplus_data[[#This Row],[Date]]), MONTH(novplus_data[[#This Row],[Date]])+6,1))</f>
        <v>2016</v>
      </c>
      <c r="E439" s="37" t="str">
        <f>TEXT(novplus_data[[#This Row],[Date]], "YYYY")</f>
        <v>2015</v>
      </c>
      <c r="F439" s="43" t="str">
        <f>TEXT(novplus_data[[#This Row],[Date]], "MMM")</f>
        <v>Jul</v>
      </c>
      <c r="G439" s="37" t="str">
        <f>VLOOKUP(I439,[1]LibPAS_data!$A$2:$C$601,3,FALSE)</f>
        <v>Navajo</v>
      </c>
      <c r="H439" s="37" t="str">
        <f>VLOOKUP(I439,[1]LibPAS_data!$A$2:$C$601,2,FALSE)</f>
        <v>Navajo County Library District</v>
      </c>
      <c r="I439" s="11" t="s">
        <v>37</v>
      </c>
      <c r="J439" s="37" t="s">
        <v>14</v>
      </c>
      <c r="K439" s="37" t="s">
        <v>15</v>
      </c>
      <c r="L439" s="37" t="s">
        <v>16</v>
      </c>
      <c r="M439" s="37">
        <v>6</v>
      </c>
      <c r="N439" s="37">
        <v>21</v>
      </c>
      <c r="O439" s="37">
        <v>0</v>
      </c>
      <c r="P439" s="37">
        <v>0</v>
      </c>
      <c r="Q439" s="37">
        <v>0</v>
      </c>
      <c r="R439" s="37">
        <v>0</v>
      </c>
      <c r="S439" s="37">
        <v>40</v>
      </c>
      <c r="T439" s="37">
        <v>0</v>
      </c>
      <c r="U439" s="37">
        <v>0</v>
      </c>
      <c r="V439" s="37">
        <v>0</v>
      </c>
    </row>
    <row r="440" spans="1:22" x14ac:dyDescent="0.3">
      <c r="A440">
        <f>VLOOKUP(novplus_data[[#This Row],[Locationid]], [1]LibPAS_data!$A$2:$D$264, 4, FALSE)</f>
        <v>405419</v>
      </c>
      <c r="B440" s="8" t="str">
        <f>TEXT(C440,"yyyy")&amp;"-"&amp;"Q"&amp;LOOKUP(MONTH(C440),{1,4,7,10},{1,2,3,4})</f>
        <v>2015-Q3</v>
      </c>
      <c r="C440" s="9">
        <v>42186</v>
      </c>
      <c r="D440" s="43">
        <f>YEAR(DATE(YEAR(novplus_data[[#This Row],[Date]]), MONTH(novplus_data[[#This Row],[Date]])+6,1))</f>
        <v>2016</v>
      </c>
      <c r="E440" s="37" t="str">
        <f>TEXT(novplus_data[[#This Row],[Date]], "YYYY")</f>
        <v>2015</v>
      </c>
      <c r="F440" s="43" t="str">
        <f>TEXT(novplus_data[[#This Row],[Date]], "MMM")</f>
        <v>Jul</v>
      </c>
      <c r="G440" s="37" t="str">
        <f>VLOOKUP(I440,[1]LibPAS_data!$A$2:$C$601,3,FALSE)</f>
        <v>Pima</v>
      </c>
      <c r="H440" s="37" t="str">
        <f>VLOOKUP(I440,[1]LibPAS_data!$A$2:$C$601,2,FALSE)</f>
        <v>Pima County Public Library</v>
      </c>
      <c r="I440" s="11" t="s">
        <v>38</v>
      </c>
      <c r="J440" s="37" t="s">
        <v>14</v>
      </c>
      <c r="K440" s="37" t="s">
        <v>15</v>
      </c>
      <c r="L440" s="37" t="s">
        <v>16</v>
      </c>
      <c r="M440" s="37">
        <v>67</v>
      </c>
      <c r="N440" s="37">
        <v>206</v>
      </c>
      <c r="O440" s="37">
        <v>0</v>
      </c>
      <c r="P440" s="37">
        <v>0</v>
      </c>
      <c r="Q440" s="37">
        <v>0</v>
      </c>
      <c r="R440" s="37">
        <v>0</v>
      </c>
      <c r="S440" s="37">
        <v>242</v>
      </c>
      <c r="T440" s="37">
        <v>0</v>
      </c>
      <c r="U440" s="37">
        <v>0</v>
      </c>
      <c r="V440" s="37">
        <v>46</v>
      </c>
    </row>
    <row r="441" spans="1:22" x14ac:dyDescent="0.3">
      <c r="A441">
        <f>VLOOKUP(novplus_data[[#This Row],[Locationid]], [1]LibPAS_data!$A$2:$D$264, 4, FALSE)</f>
        <v>405419</v>
      </c>
      <c r="B441" s="8" t="str">
        <f>TEXT(C441,"yyyy")&amp;"-"&amp;"Q"&amp;LOOKUP(MONTH(C441),{1,4,7,10},{1,2,3,4})</f>
        <v>2015-Q3</v>
      </c>
      <c r="C441" s="9">
        <v>42186</v>
      </c>
      <c r="D441" s="43">
        <f>YEAR(DATE(YEAR(novplus_data[[#This Row],[Date]]), MONTH(novplus_data[[#This Row],[Date]])+6,1))</f>
        <v>2016</v>
      </c>
      <c r="E441" s="37" t="str">
        <f>TEXT(novplus_data[[#This Row],[Date]], "YYYY")</f>
        <v>2015</v>
      </c>
      <c r="F441" s="43" t="str">
        <f>TEXT(novplus_data[[#This Row],[Date]], "MMM")</f>
        <v>Jul</v>
      </c>
      <c r="G441" s="37" t="str">
        <f>VLOOKUP(I441,[1]LibPAS_data!$A$2:$C$601,3,FALSE)</f>
        <v>Pima</v>
      </c>
      <c r="H441" s="37" t="str">
        <f>VLOOKUP(I441,[1]LibPAS_data!$A$2:$C$601,2,FALSE)</f>
        <v>Pima County Public Library</v>
      </c>
      <c r="I441" s="11" t="s">
        <v>38</v>
      </c>
      <c r="J441" s="37" t="s">
        <v>14</v>
      </c>
      <c r="K441" s="37" t="s">
        <v>19</v>
      </c>
      <c r="L441" s="21" t="s">
        <v>25</v>
      </c>
      <c r="M441" s="37">
        <v>46919</v>
      </c>
      <c r="N441" s="37">
        <v>101121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37">
        <v>0</v>
      </c>
      <c r="U441" s="37">
        <v>0</v>
      </c>
      <c r="V441" s="37">
        <v>0</v>
      </c>
    </row>
    <row r="442" spans="1:22" x14ac:dyDescent="0.3">
      <c r="A442">
        <f>VLOOKUP(novplus_data[[#This Row],[Locationid]], [1]LibPAS_data!$A$2:$D$264, 4, FALSE)</f>
        <v>405419</v>
      </c>
      <c r="B442" s="8" t="str">
        <f>TEXT(C442,"yyyy")&amp;"-"&amp;"Q"&amp;LOOKUP(MONTH(C442),{1,4,7,10},{1,2,3,4})</f>
        <v>2015-Q3</v>
      </c>
      <c r="C442" s="9">
        <v>42186</v>
      </c>
      <c r="D442" s="43">
        <f>YEAR(DATE(YEAR(novplus_data[[#This Row],[Date]]), MONTH(novplus_data[[#This Row],[Date]])+6,1))</f>
        <v>2016</v>
      </c>
      <c r="E442" s="37" t="str">
        <f>TEXT(novplus_data[[#This Row],[Date]], "YYYY")</f>
        <v>2015</v>
      </c>
      <c r="F442" s="43" t="str">
        <f>TEXT(novplus_data[[#This Row],[Date]], "MMM")</f>
        <v>Jul</v>
      </c>
      <c r="G442" s="37" t="str">
        <f>VLOOKUP(I442,[1]LibPAS_data!$A$2:$C$601,3,FALSE)</f>
        <v>Pima</v>
      </c>
      <c r="H442" s="37" t="str">
        <f>VLOOKUP(I442,[1]LibPAS_data!$A$2:$C$601,2,FALSE)</f>
        <v>Pima County Public Library</v>
      </c>
      <c r="I442" s="11" t="s">
        <v>38</v>
      </c>
      <c r="J442" s="37" t="s">
        <v>14</v>
      </c>
      <c r="K442" s="37" t="s">
        <v>68</v>
      </c>
      <c r="L442" s="10" t="s">
        <v>25</v>
      </c>
      <c r="M442" s="37">
        <v>291450</v>
      </c>
      <c r="N442" s="37">
        <v>291542</v>
      </c>
      <c r="O442" s="37">
        <v>0</v>
      </c>
      <c r="P442" s="37">
        <v>0</v>
      </c>
      <c r="Q442" s="37">
        <v>0</v>
      </c>
      <c r="R442" s="37">
        <v>0</v>
      </c>
      <c r="S442" s="37">
        <v>0</v>
      </c>
      <c r="T442" s="37">
        <v>0</v>
      </c>
      <c r="U442" s="37">
        <v>0</v>
      </c>
      <c r="V442" s="37">
        <v>0</v>
      </c>
    </row>
    <row r="443" spans="1:22" x14ac:dyDescent="0.3">
      <c r="A443">
        <f>VLOOKUP(novplus_data[[#This Row],[Locationid]], [1]LibPAS_data!$A$2:$D$264, 4, FALSE)</f>
        <v>8901</v>
      </c>
      <c r="B443" s="8" t="str">
        <f>TEXT(C443,"yyyy")&amp;"-"&amp;"Q"&amp;LOOKUP(MONTH(C443),{1,4,7,10},{1,2,3,4})</f>
        <v>2015-Q3</v>
      </c>
      <c r="C443" s="9">
        <v>42186</v>
      </c>
      <c r="D443" s="43">
        <f>YEAR(DATE(YEAR(novplus_data[[#This Row],[Date]]), MONTH(novplus_data[[#This Row],[Date]])+6,1))</f>
        <v>2016</v>
      </c>
      <c r="E443" s="37" t="str">
        <f>TEXT(novplus_data[[#This Row],[Date]], "YYYY")</f>
        <v>2015</v>
      </c>
      <c r="F443" s="43" t="str">
        <f>TEXT(novplus_data[[#This Row],[Date]], "MMM")</f>
        <v>Jul</v>
      </c>
      <c r="G443" s="37" t="str">
        <f>VLOOKUP(I443,[1]LibPAS_data!$A$2:$C$601,3,FALSE)</f>
        <v>Pinal</v>
      </c>
      <c r="H443" s="37" t="str">
        <f>VLOOKUP(I443,[1]LibPAS_data!$A$2:$C$601,2,FALSE)</f>
        <v>Pinal County Library District</v>
      </c>
      <c r="I443" s="11" t="s">
        <v>54</v>
      </c>
      <c r="J443" s="37" t="s">
        <v>14</v>
      </c>
      <c r="K443" s="37" t="s">
        <v>15</v>
      </c>
      <c r="L443" s="22" t="s">
        <v>16</v>
      </c>
      <c r="M443" s="37">
        <v>43</v>
      </c>
      <c r="N443" s="37">
        <v>125</v>
      </c>
      <c r="O443" s="37">
        <v>0</v>
      </c>
      <c r="P443" s="37">
        <v>0</v>
      </c>
      <c r="Q443" s="37">
        <v>0</v>
      </c>
      <c r="R443" s="37">
        <v>0</v>
      </c>
      <c r="S443" s="37">
        <v>95</v>
      </c>
      <c r="T443" s="37">
        <v>0</v>
      </c>
      <c r="U443" s="37">
        <v>0</v>
      </c>
      <c r="V443" s="37">
        <v>9</v>
      </c>
    </row>
    <row r="444" spans="1:22" x14ac:dyDescent="0.3">
      <c r="A444">
        <f>VLOOKUP(novplus_data[[#This Row],[Locationid]], [1]LibPAS_data!$A$2:$D$264, 4, FALSE)</f>
        <v>29416</v>
      </c>
      <c r="B444" s="8" t="str">
        <f>TEXT(C444,"yyyy")&amp;"-"&amp;"Q"&amp;LOOKUP(MONTH(C444),{1,4,7,10},{1,2,3,4})</f>
        <v>2015-Q3</v>
      </c>
      <c r="C444" s="9">
        <v>42186</v>
      </c>
      <c r="D444" s="43">
        <f>YEAR(DATE(YEAR(novplus_data[[#This Row],[Date]]), MONTH(novplus_data[[#This Row],[Date]])+6,1))</f>
        <v>2016</v>
      </c>
      <c r="E444" s="37" t="str">
        <f>TEXT(novplus_data[[#This Row],[Date]], "YYYY")</f>
        <v>2015</v>
      </c>
      <c r="F444" s="43" t="str">
        <f>TEXT(novplus_data[[#This Row],[Date]], "MMM")</f>
        <v>Jul</v>
      </c>
      <c r="G444" s="37" t="str">
        <f>VLOOKUP(I444,[1]LibPAS_data!$A$2:$C$601,3,FALSE)</f>
        <v>Yavapai</v>
      </c>
      <c r="H444" s="37" t="str">
        <f>VLOOKUP(I444,[1]LibPAS_data!$A$2:$C$601,2,FALSE)</f>
        <v>Prescott Public Library</v>
      </c>
      <c r="I444" s="11" t="s">
        <v>39</v>
      </c>
      <c r="J444" s="37" t="s">
        <v>14</v>
      </c>
      <c r="K444" s="37" t="s">
        <v>15</v>
      </c>
      <c r="L444" s="37" t="s">
        <v>16</v>
      </c>
      <c r="M444" s="37">
        <v>91</v>
      </c>
      <c r="N444" s="37">
        <v>261</v>
      </c>
      <c r="O444" s="37">
        <v>0</v>
      </c>
      <c r="P444" s="37">
        <v>0</v>
      </c>
      <c r="Q444" s="37">
        <v>0</v>
      </c>
      <c r="R444" s="37">
        <v>0</v>
      </c>
      <c r="S444" s="37">
        <v>436</v>
      </c>
      <c r="T444" s="37">
        <v>0</v>
      </c>
      <c r="U444" s="37">
        <v>0</v>
      </c>
      <c r="V444" s="37">
        <v>40</v>
      </c>
    </row>
    <row r="445" spans="1:22" x14ac:dyDescent="0.3">
      <c r="A445">
        <f>VLOOKUP(novplus_data[[#This Row],[Locationid]], [1]LibPAS_data!$A$2:$D$264, 4, FALSE)</f>
        <v>11980</v>
      </c>
      <c r="B445" s="8" t="str">
        <f>TEXT(C445,"yyyy")&amp;"-"&amp;"Q"&amp;LOOKUP(MONTH(C445),{1,4,7,10},{1,2,3,4})</f>
        <v>2015-Q3</v>
      </c>
      <c r="C445" s="9">
        <v>42186</v>
      </c>
      <c r="D445" s="43">
        <f>YEAR(DATE(YEAR(novplus_data[[#This Row],[Date]]), MONTH(novplus_data[[#This Row],[Date]])+6,1))</f>
        <v>2016</v>
      </c>
      <c r="E445" s="37" t="str">
        <f>TEXT(novplus_data[[#This Row],[Date]], "YYYY")</f>
        <v>2015</v>
      </c>
      <c r="F445" s="43" t="str">
        <f>TEXT(novplus_data[[#This Row],[Date]], "MMM")</f>
        <v>Jul</v>
      </c>
      <c r="G445" s="37" t="str">
        <f>VLOOKUP(I445,[1]LibPAS_data!$A$2:$C$601,3,FALSE)</f>
        <v>Graham</v>
      </c>
      <c r="H445" s="37" t="str">
        <f>VLOOKUP(I445,[1]LibPAS_data!$A$2:$C$601,2,FALSE)</f>
        <v>Safford City - Graham County Library</v>
      </c>
      <c r="I445" s="11" t="s">
        <v>41</v>
      </c>
      <c r="J445" s="37" t="s">
        <v>14</v>
      </c>
      <c r="K445" s="37" t="s">
        <v>15</v>
      </c>
      <c r="L445" s="37" t="s">
        <v>16</v>
      </c>
      <c r="M445" s="37">
        <v>8</v>
      </c>
      <c r="N445" s="37">
        <v>22</v>
      </c>
      <c r="O445" s="37">
        <v>0</v>
      </c>
      <c r="P445" s="37">
        <v>0</v>
      </c>
      <c r="Q445" s="37">
        <v>0</v>
      </c>
      <c r="R445" s="37">
        <v>0</v>
      </c>
      <c r="S445" s="37">
        <v>28</v>
      </c>
      <c r="T445" s="37">
        <v>0</v>
      </c>
      <c r="U445" s="37">
        <v>0</v>
      </c>
      <c r="V445" s="37">
        <v>0</v>
      </c>
    </row>
    <row r="446" spans="1:22" x14ac:dyDescent="0.3">
      <c r="A446">
        <f>VLOOKUP(novplus_data[[#This Row],[Locationid]], [1]LibPAS_data!$A$2:$D$264, 4, FALSE)</f>
        <v>11000</v>
      </c>
      <c r="B446" s="8" t="str">
        <f>TEXT(C446,"yyyy")&amp;"-"&amp;"Q"&amp;LOOKUP(MONTH(C446),{1,4,7,10},{1,2,3,4})</f>
        <v>2015-Q3</v>
      </c>
      <c r="C446" s="9">
        <v>42186</v>
      </c>
      <c r="D446" s="43">
        <f>YEAR(DATE(YEAR(novplus_data[[#This Row],[Date]]), MONTH(novplus_data[[#This Row],[Date]])+6,1))</f>
        <v>2016</v>
      </c>
      <c r="E446" s="37" t="str">
        <f>TEXT(novplus_data[[#This Row],[Date]], "YYYY")</f>
        <v>2015</v>
      </c>
      <c r="F446" s="43" t="str">
        <f>TEXT(novplus_data[[#This Row],[Date]], "MMM")</f>
        <v>Jul</v>
      </c>
      <c r="G446" s="37" t="str">
        <f>VLOOKUP(I446,[1]LibPAS_data!$A$2:$C$601,3,FALSE)</f>
        <v>Yavapai</v>
      </c>
      <c r="H446" s="37" t="str">
        <f>VLOOKUP(I446,[1]LibPAS_data!$A$2:$C$601,2,FALSE)</f>
        <v>Sedona Public Library</v>
      </c>
      <c r="I446" s="3" t="s">
        <v>90</v>
      </c>
      <c r="J446" s="37" t="s">
        <v>14</v>
      </c>
      <c r="K446" s="37" t="s">
        <v>21</v>
      </c>
      <c r="L446" s="21" t="s">
        <v>25</v>
      </c>
      <c r="M446" s="37">
        <v>55523</v>
      </c>
      <c r="N446" s="37">
        <v>103119</v>
      </c>
      <c r="O446" s="37">
        <v>0</v>
      </c>
      <c r="P446" s="37">
        <v>0</v>
      </c>
      <c r="Q446" s="37">
        <v>0</v>
      </c>
      <c r="R446" s="37">
        <v>0</v>
      </c>
      <c r="S446" s="37">
        <v>0</v>
      </c>
      <c r="T446" s="37">
        <v>0</v>
      </c>
      <c r="U446" s="37">
        <v>0</v>
      </c>
      <c r="V446" s="37">
        <v>0</v>
      </c>
    </row>
    <row r="447" spans="1:22" x14ac:dyDescent="0.3">
      <c r="A447">
        <f>VLOOKUP(novplus_data[[#This Row],[Locationid]], [1]LibPAS_data!$A$2:$D$264, 4, FALSE)</f>
        <v>9301</v>
      </c>
      <c r="B447" s="8" t="str">
        <f>TEXT(C447,"yyyy")&amp;"-"&amp;"Q"&amp;LOOKUP(MONTH(C447),{1,4,7,10},{1,2,3,4})</f>
        <v>2015-Q3</v>
      </c>
      <c r="C447" s="9">
        <v>42186</v>
      </c>
      <c r="D447" s="43">
        <f>YEAR(DATE(YEAR(novplus_data[[#This Row],[Date]]), MONTH(novplus_data[[#This Row],[Date]])+6,1))</f>
        <v>2016</v>
      </c>
      <c r="E447" s="37" t="str">
        <f>TEXT(novplus_data[[#This Row],[Date]], "YYYY")</f>
        <v>2015</v>
      </c>
      <c r="F447" s="43" t="str">
        <f>TEXT(novplus_data[[#This Row],[Date]], "MMM")</f>
        <v>Jul</v>
      </c>
      <c r="G447" s="37" t="str">
        <f>VLOOKUP(I447,[1]LibPAS_data!$A$2:$C$601,3,FALSE)</f>
        <v>Yavapai</v>
      </c>
      <c r="H447" s="37" t="str">
        <f>VLOOKUP(I447,[1]LibPAS_data!$A$2:$C$601,2,FALSE)</f>
        <v>Yavapai County Library District</v>
      </c>
      <c r="I447" s="11" t="s">
        <v>43</v>
      </c>
      <c r="J447" s="37" t="s">
        <v>14</v>
      </c>
      <c r="K447" s="37" t="s">
        <v>23</v>
      </c>
      <c r="L447" s="10" t="s">
        <v>25</v>
      </c>
      <c r="M447" s="37">
        <v>13</v>
      </c>
      <c r="N447" s="37">
        <v>16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37">
        <v>0</v>
      </c>
      <c r="U447" s="37">
        <v>0</v>
      </c>
      <c r="V447" s="37">
        <v>0</v>
      </c>
    </row>
    <row r="448" spans="1:22" x14ac:dyDescent="0.3">
      <c r="A448">
        <f>VLOOKUP(novplus_data[[#This Row],[Locationid]], [1]LibPAS_data!$A$2:$D$264, 4, FALSE)</f>
        <v>9301</v>
      </c>
      <c r="B448" s="8" t="str">
        <f>TEXT(C448,"yyyy")&amp;"-"&amp;"Q"&amp;LOOKUP(MONTH(C448),{1,4,7,10},{1,2,3,4})</f>
        <v>2015-Q3</v>
      </c>
      <c r="C448" s="9">
        <v>42186</v>
      </c>
      <c r="D448" s="43">
        <f>YEAR(DATE(YEAR(novplus_data[[#This Row],[Date]]), MONTH(novplus_data[[#This Row],[Date]])+6,1))</f>
        <v>2016</v>
      </c>
      <c r="E448" s="37" t="str">
        <f>TEXT(novplus_data[[#This Row],[Date]], "YYYY")</f>
        <v>2015</v>
      </c>
      <c r="F448" s="43" t="str">
        <f>TEXT(novplus_data[[#This Row],[Date]], "MMM")</f>
        <v>Jul</v>
      </c>
      <c r="G448" s="37" t="str">
        <f>VLOOKUP(I448,[1]LibPAS_data!$A$2:$C$601,3,FALSE)</f>
        <v>Yavapai</v>
      </c>
      <c r="H448" s="37" t="str">
        <f>VLOOKUP(I448,[1]LibPAS_data!$A$2:$C$601,2,FALSE)</f>
        <v>Yavapai County Library District</v>
      </c>
      <c r="I448" s="12" t="s">
        <v>43</v>
      </c>
      <c r="J448" s="37" t="s">
        <v>14</v>
      </c>
      <c r="K448" s="37" t="s">
        <v>22</v>
      </c>
      <c r="L448" s="22" t="s">
        <v>16</v>
      </c>
      <c r="M448" s="37">
        <v>40</v>
      </c>
      <c r="N448" s="37">
        <v>170</v>
      </c>
      <c r="O448" s="37">
        <v>0</v>
      </c>
      <c r="P448" s="37">
        <v>0</v>
      </c>
      <c r="Q448" s="37">
        <v>0</v>
      </c>
      <c r="R448" s="37">
        <v>0</v>
      </c>
      <c r="S448" s="37">
        <v>111</v>
      </c>
      <c r="T448" s="37">
        <v>0</v>
      </c>
      <c r="U448" s="37">
        <v>0</v>
      </c>
      <c r="V448" s="37">
        <v>0</v>
      </c>
    </row>
    <row r="449" spans="1:22" x14ac:dyDescent="0.3">
      <c r="A449" s="2" t="e">
        <f>VLOOKUP(novplus_data[[#This Row],[Locationid]], [1]LibPAS_data!$A$2:$D$264, 4, FALSE)</f>
        <v>#N/A</v>
      </c>
      <c r="B449" s="8" t="str">
        <f>TEXT(C449,"yyyy")&amp;"-"&amp;"Q"&amp;LOOKUP(MONTH(C449),{1,4,7,10},{1,2,3,4})</f>
        <v>2015-Q3</v>
      </c>
      <c r="C449" s="9">
        <v>42186</v>
      </c>
      <c r="D449" s="43">
        <f>YEAR(DATE(YEAR(novplus_data[[#This Row],[Date]]), MONTH(novplus_data[[#This Row],[Date]])+6,1))</f>
        <v>2016</v>
      </c>
      <c r="E449" s="37" t="str">
        <f>TEXT(novplus_data[[#This Row],[Date]], "YYYY")</f>
        <v>2015</v>
      </c>
      <c r="F449" s="43" t="str">
        <f>TEXT(novplus_data[[#This Row],[Date]], "MMM")</f>
        <v>Jul</v>
      </c>
      <c r="G449" s="37" t="str">
        <f>VLOOKUP(I449,[1]LibPAS_data!$A$2:$C$601,3,FALSE)</f>
        <v>Yuma</v>
      </c>
      <c r="H449" s="37" t="str">
        <f>VLOOKUP(I449,[1]LibPAS_data!$A$2:$C$601,2,FALSE)</f>
        <v>Yuma County Library District</v>
      </c>
      <c r="I449" s="11" t="s">
        <v>44</v>
      </c>
      <c r="J449" s="2" t="s">
        <v>14</v>
      </c>
      <c r="K449" s="2" t="s">
        <v>23</v>
      </c>
      <c r="L449" s="21" t="s">
        <v>25</v>
      </c>
      <c r="M449" s="2">
        <v>4515</v>
      </c>
      <c r="N449" s="2">
        <v>10856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</row>
    <row r="450" spans="1:22" x14ac:dyDescent="0.3">
      <c r="A450" s="37" t="e">
        <f>VLOOKUP(novplus_data[[#This Row],[Locationid]], [1]LibPAS_data!$A$2:$D$264, 4, FALSE)</f>
        <v>#N/A</v>
      </c>
      <c r="B450" s="14" t="str">
        <f>TEXT(C450,"yyyy")&amp;"-"&amp;"Q"&amp;LOOKUP(MONTH(C450),{1,4,7,10},{1,2,3,4})</f>
        <v>2015-Q3</v>
      </c>
      <c r="C450" s="9">
        <v>42186</v>
      </c>
      <c r="D450" s="43">
        <f>YEAR(DATE(YEAR(novplus_data[[#This Row],[Date]]), MONTH(novplus_data[[#This Row],[Date]])+6,1))</f>
        <v>2016</v>
      </c>
      <c r="E450" s="37" t="str">
        <f>TEXT(novplus_data[[#This Row],[Date]], "YYYY")</f>
        <v>2015</v>
      </c>
      <c r="F450" s="43" t="str">
        <f>TEXT(novplus_data[[#This Row],[Date]], "MMM")</f>
        <v>Jul</v>
      </c>
      <c r="G450" s="37" t="str">
        <f>VLOOKUP(I450,[1]LibPAS_data!$A$2:$C$601,3,FALSE)</f>
        <v>Yuma</v>
      </c>
      <c r="H450" s="37" t="str">
        <f>VLOOKUP(I450,[1]LibPAS_data!$A$2:$C$601,2,FALSE)</f>
        <v>Yuma County Library District</v>
      </c>
      <c r="I450" s="11" t="s">
        <v>44</v>
      </c>
      <c r="J450" s="37"/>
      <c r="K450" s="37"/>
      <c r="L450" s="41"/>
      <c r="M450" s="37"/>
      <c r="N450" s="37"/>
      <c r="O450" s="37"/>
      <c r="P450" s="37"/>
      <c r="Q450" s="37"/>
      <c r="R450" s="37"/>
      <c r="S450" s="37"/>
      <c r="T450" s="37"/>
      <c r="U450" s="37"/>
      <c r="V450" s="37"/>
    </row>
    <row r="451" spans="1:22" x14ac:dyDescent="0.3">
      <c r="A451">
        <f>VLOOKUP(novplus_data[[#This Row],[Locationid]], [1]LibPAS_data!$A$2:$D$264, 4, FALSE)</f>
        <v>11452</v>
      </c>
      <c r="B451" s="8" t="str">
        <f>TEXT(C451,"yyyy")&amp;"-"&amp;"Q"&amp;LOOKUP(MONTH(C451),{1,4,7,10},{1,2,3,4})</f>
        <v>2015-Q3</v>
      </c>
      <c r="C451" s="9">
        <v>42217</v>
      </c>
      <c r="D451" s="43">
        <f>YEAR(DATE(YEAR(novplus_data[[#This Row],[Date]]), MONTH(novplus_data[[#This Row],[Date]])+6,1))</f>
        <v>2016</v>
      </c>
      <c r="E451" s="37" t="str">
        <f>TEXT(novplus_data[[#This Row],[Date]], "YYYY")</f>
        <v>2015</v>
      </c>
      <c r="F451" s="43" t="str">
        <f>TEXT(novplus_data[[#This Row],[Date]], "MMM")</f>
        <v>Aug</v>
      </c>
      <c r="G451" s="37" t="str">
        <f>VLOOKUP(I451,[1]LibPAS_data!$A$2:$C$601,3,FALSE)</f>
        <v>Apache</v>
      </c>
      <c r="H451" s="37" t="str">
        <f>VLOOKUP(I451,[1]LibPAS_data!$A$2:$C$601,2,FALSE)</f>
        <v>Apache County Library District Office</v>
      </c>
      <c r="I451" s="3" t="s">
        <v>29</v>
      </c>
      <c r="K451" s="37" t="s">
        <v>15</v>
      </c>
      <c r="L451" s="37" t="s">
        <v>16</v>
      </c>
      <c r="M451" s="37">
        <v>1</v>
      </c>
      <c r="N451" s="37">
        <v>4</v>
      </c>
      <c r="O451" s="37">
        <v>0</v>
      </c>
      <c r="P451" s="37">
        <v>0</v>
      </c>
      <c r="Q451" s="37">
        <v>0</v>
      </c>
      <c r="R451" s="37">
        <v>0</v>
      </c>
      <c r="S451" s="37">
        <v>2</v>
      </c>
      <c r="T451" s="37">
        <v>0</v>
      </c>
      <c r="U451" s="37">
        <v>0</v>
      </c>
      <c r="V451" s="37">
        <v>0</v>
      </c>
    </row>
    <row r="452" spans="1:22" x14ac:dyDescent="0.3">
      <c r="A452" t="e">
        <f>VLOOKUP(novplus_data[[#This Row],[Locationid]], [1]LibPAS_data!$A$2:$D$264, 4, FALSE)</f>
        <v>#N/A</v>
      </c>
      <c r="B452" s="8" t="str">
        <f>TEXT(C452,"yyyy")&amp;"-"&amp;"Q"&amp;LOOKUP(MONTH(C452),{1,4,7,10},{1,2,3,4})</f>
        <v>2015-Q3</v>
      </c>
      <c r="C452" s="9">
        <v>42217</v>
      </c>
      <c r="D452" s="43">
        <f>YEAR(DATE(YEAR(novplus_data[[#This Row],[Date]]), MONTH(novplus_data[[#This Row],[Date]])+6,1))</f>
        <v>2016</v>
      </c>
      <c r="E452" s="37" t="str">
        <f>TEXT(novplus_data[[#This Row],[Date]], "YYYY")</f>
        <v>2015</v>
      </c>
      <c r="F452" s="43" t="str">
        <f>TEXT(novplus_data[[#This Row],[Date]], "MMM")</f>
        <v>Aug</v>
      </c>
      <c r="G452" s="37" t="str">
        <f>VLOOKUP(I452,[1]LibPAS_data!$A$2:$C$601,3,FALSE)</f>
        <v>State</v>
      </c>
      <c r="H452" s="37" t="str">
        <f>VLOOKUP(I452,[1]LibPAS_data!$A$2:$C$601,2,FALSE)</f>
        <v>Arizona State Library</v>
      </c>
      <c r="I452" s="11" t="s">
        <v>42</v>
      </c>
      <c r="K452" s="37" t="s">
        <v>17</v>
      </c>
      <c r="L452" s="37" t="s">
        <v>16</v>
      </c>
      <c r="M452" s="37">
        <v>187</v>
      </c>
      <c r="N452" s="37">
        <v>607</v>
      </c>
      <c r="O452" s="37">
        <v>1</v>
      </c>
      <c r="P452" s="37">
        <v>1</v>
      </c>
      <c r="Q452" s="37">
        <v>0</v>
      </c>
      <c r="R452" s="37">
        <v>0</v>
      </c>
      <c r="S452" s="37">
        <v>530</v>
      </c>
      <c r="T452" s="37">
        <v>0</v>
      </c>
      <c r="U452" s="37">
        <v>0</v>
      </c>
      <c r="V452" s="37">
        <v>0</v>
      </c>
    </row>
    <row r="453" spans="1:22" x14ac:dyDescent="0.3">
      <c r="A453" t="e">
        <f>VLOOKUP(novplus_data[[#This Row],[Locationid]], [1]LibPAS_data!$A$2:$D$264, 4, FALSE)</f>
        <v>#N/A</v>
      </c>
      <c r="B453" s="8" t="str">
        <f>TEXT(C453,"yyyy")&amp;"-"&amp;"Q"&amp;LOOKUP(MONTH(C453),{1,4,7,10},{1,2,3,4})</f>
        <v>2015-Q3</v>
      </c>
      <c r="C453" s="9">
        <v>42217</v>
      </c>
      <c r="D453" s="43">
        <f>YEAR(DATE(YEAR(novplus_data[[#This Row],[Date]]), MONTH(novplus_data[[#This Row],[Date]])+6,1))</f>
        <v>2016</v>
      </c>
      <c r="E453" s="37" t="str">
        <f>TEXT(novplus_data[[#This Row],[Date]], "YYYY")</f>
        <v>2015</v>
      </c>
      <c r="F453" s="43" t="str">
        <f>TEXT(novplus_data[[#This Row],[Date]], "MMM")</f>
        <v>Aug</v>
      </c>
      <c r="G453" s="37" t="str">
        <f>VLOOKUP(I453,[1]LibPAS_data!$A$2:$C$601,3,FALSE)</f>
        <v>State</v>
      </c>
      <c r="H453" s="37" t="str">
        <f>VLOOKUP(I453,[1]LibPAS_data!$A$2:$C$601,2,FALSE)</f>
        <v>Arizona State Library</v>
      </c>
      <c r="I453" s="11" t="s">
        <v>42</v>
      </c>
      <c r="K453" s="37" t="s">
        <v>15</v>
      </c>
      <c r="L453" s="37" t="s">
        <v>16</v>
      </c>
      <c r="M453" s="37">
        <v>24</v>
      </c>
      <c r="N453" s="37">
        <v>86</v>
      </c>
      <c r="O453" s="37">
        <v>0</v>
      </c>
      <c r="P453" s="37">
        <v>0</v>
      </c>
      <c r="Q453" s="37">
        <v>0</v>
      </c>
      <c r="R453" s="37">
        <v>0</v>
      </c>
      <c r="S453" s="37">
        <v>19</v>
      </c>
      <c r="T453" s="37">
        <v>0</v>
      </c>
      <c r="U453" s="37">
        <v>0</v>
      </c>
      <c r="V453" s="37">
        <v>0</v>
      </c>
    </row>
    <row r="454" spans="1:22" x14ac:dyDescent="0.3">
      <c r="A454">
        <f>VLOOKUP(novplus_data[[#This Row],[Locationid]], [1]LibPAS_data!$A$2:$D$264, 4, FALSE)</f>
        <v>22669</v>
      </c>
      <c r="B454" s="8" t="str">
        <f>TEXT(C454,"yyyy")&amp;"-"&amp;"Q"&amp;LOOKUP(MONTH(C454),{1,4,7,10},{1,2,3,4})</f>
        <v>2015-Q3</v>
      </c>
      <c r="C454" s="9">
        <v>42217</v>
      </c>
      <c r="D454" s="43">
        <f>YEAR(DATE(YEAR(novplus_data[[#This Row],[Date]]), MONTH(novplus_data[[#This Row],[Date]])+6,1))</f>
        <v>2016</v>
      </c>
      <c r="E454" s="37" t="str">
        <f>TEXT(novplus_data[[#This Row],[Date]], "YYYY")</f>
        <v>2015</v>
      </c>
      <c r="F454" s="43" t="str">
        <f>TEXT(novplus_data[[#This Row],[Date]], "MMM")</f>
        <v>Aug</v>
      </c>
      <c r="G454" s="37" t="str">
        <f>VLOOKUP(I454,[1]LibPAS_data!$A$2:$C$601,3,FALSE)</f>
        <v>Maricopa</v>
      </c>
      <c r="H454" s="37" t="str">
        <f>VLOOKUP(I454,[1]LibPAS_data!$A$2:$C$601,2,FALSE)</f>
        <v>Avondale Public Library</v>
      </c>
      <c r="I454" s="42" t="s">
        <v>28</v>
      </c>
      <c r="K454" s="37" t="s">
        <v>15</v>
      </c>
      <c r="L454" s="37" t="s">
        <v>16</v>
      </c>
      <c r="M454" s="37">
        <v>7</v>
      </c>
      <c r="N454" s="37">
        <v>16</v>
      </c>
      <c r="O454" s="37">
        <v>0</v>
      </c>
      <c r="P454" s="37">
        <v>0</v>
      </c>
      <c r="Q454" s="37">
        <v>0</v>
      </c>
      <c r="R454" s="37">
        <v>0</v>
      </c>
      <c r="S454" s="37">
        <v>17</v>
      </c>
      <c r="T454" s="37">
        <v>0</v>
      </c>
      <c r="U454" s="37">
        <v>0</v>
      </c>
      <c r="V454" s="37">
        <v>0</v>
      </c>
    </row>
    <row r="455" spans="1:22" x14ac:dyDescent="0.3">
      <c r="A455">
        <f>VLOOKUP(novplus_data[[#This Row],[Locationid]], [1]LibPAS_data!$A$2:$D$264, 4, FALSE)</f>
        <v>1469</v>
      </c>
      <c r="B455" s="8" t="str">
        <f>TEXT(C455,"yyyy")&amp;"-"&amp;"Q"&amp;LOOKUP(MONTH(C455),{1,4,7,10},{1,2,3,4})</f>
        <v>2015-Q3</v>
      </c>
      <c r="C455" s="9">
        <v>42217</v>
      </c>
      <c r="D455" s="43">
        <f>YEAR(DATE(YEAR(novplus_data[[#This Row],[Date]]), MONTH(novplus_data[[#This Row],[Date]])+6,1))</f>
        <v>2016</v>
      </c>
      <c r="E455" s="37" t="str">
        <f>TEXT(novplus_data[[#This Row],[Date]], "YYYY")</f>
        <v>2015</v>
      </c>
      <c r="F455" s="43" t="str">
        <f>TEXT(novplus_data[[#This Row],[Date]], "MMM")</f>
        <v>Aug</v>
      </c>
      <c r="G455" s="37" t="str">
        <f>VLOOKUP(I455,[1]LibPAS_data!$A$2:$C$601,3,FALSE)</f>
        <v>Cochise</v>
      </c>
      <c r="H455" s="37" t="str">
        <f>VLOOKUP(I455,[1]LibPAS_data!$A$2:$C$601,2,FALSE)</f>
        <v>Cochise County Library District</v>
      </c>
      <c r="I455" s="11" t="s">
        <v>32</v>
      </c>
      <c r="K455" s="37" t="s">
        <v>18</v>
      </c>
      <c r="L455" s="37" t="s">
        <v>16</v>
      </c>
      <c r="M455" s="37">
        <v>5</v>
      </c>
      <c r="N455" s="37">
        <v>11</v>
      </c>
      <c r="O455" s="37">
        <v>0</v>
      </c>
      <c r="P455" s="37">
        <v>0</v>
      </c>
      <c r="Q455" s="37">
        <v>0</v>
      </c>
      <c r="R455" s="37">
        <v>0</v>
      </c>
      <c r="S455" s="37">
        <v>16</v>
      </c>
      <c r="T455" s="37">
        <v>0</v>
      </c>
      <c r="U455" s="37">
        <v>0</v>
      </c>
      <c r="V455" s="37">
        <v>0</v>
      </c>
    </row>
    <row r="456" spans="1:22" x14ac:dyDescent="0.3">
      <c r="A456">
        <f>VLOOKUP(novplus_data[[#This Row],[Locationid]], [1]LibPAS_data!$A$2:$D$264, 4, FALSE)</f>
        <v>72247</v>
      </c>
      <c r="B456" s="8" t="str">
        <f>TEXT(C456,"yyyy")&amp;"-"&amp;"Q"&amp;LOOKUP(MONTH(C456),{1,4,7,10},{1,2,3,4})</f>
        <v>2015-Q3</v>
      </c>
      <c r="C456" s="9">
        <v>42217</v>
      </c>
      <c r="D456" s="43">
        <f>YEAR(DATE(YEAR(novplus_data[[#This Row],[Date]]), MONTH(novplus_data[[#This Row],[Date]])+6,1))</f>
        <v>2016</v>
      </c>
      <c r="E456" s="37" t="str">
        <f>TEXT(novplus_data[[#This Row],[Date]], "YYYY")</f>
        <v>2015</v>
      </c>
      <c r="F456" s="43" t="str">
        <f>TEXT(novplus_data[[#This Row],[Date]], "MMM")</f>
        <v>Aug</v>
      </c>
      <c r="G456" s="37" t="str">
        <f>VLOOKUP(I456,[1]LibPAS_data!$A$2:$C$601,3,FALSE)</f>
        <v>Coconino</v>
      </c>
      <c r="H456" s="37" t="str">
        <f>VLOOKUP(I456,[1]LibPAS_data!$A$2:$C$601,2,FALSE)</f>
        <v>Flagstaff City-Coconino County Public Library</v>
      </c>
      <c r="I456" s="11" t="s">
        <v>33</v>
      </c>
      <c r="K456" s="37" t="s">
        <v>15</v>
      </c>
      <c r="L456" s="37" t="s">
        <v>16</v>
      </c>
      <c r="M456" s="37">
        <v>104</v>
      </c>
      <c r="N456" s="37">
        <v>569</v>
      </c>
      <c r="O456" s="37">
        <v>0</v>
      </c>
      <c r="P456" s="37">
        <v>0</v>
      </c>
      <c r="Q456" s="37">
        <v>0</v>
      </c>
      <c r="R456" s="37">
        <v>0</v>
      </c>
      <c r="S456" s="37">
        <v>382</v>
      </c>
      <c r="T456" s="37">
        <v>0</v>
      </c>
      <c r="U456" s="37">
        <v>0</v>
      </c>
      <c r="V456" s="37">
        <v>706</v>
      </c>
    </row>
    <row r="457" spans="1:22" x14ac:dyDescent="0.3">
      <c r="A457">
        <f>VLOOKUP(novplus_data[[#This Row],[Locationid]], [1]LibPAS_data!$A$2:$D$264, 4, FALSE)</f>
        <v>72</v>
      </c>
      <c r="B457" s="8" t="str">
        <f>TEXT(C457,"yyyy")&amp;"-"&amp;"Q"&amp;LOOKUP(MONTH(C457),{1,4,7,10},{1,2,3,4})</f>
        <v>2015-Q3</v>
      </c>
      <c r="C457" s="9">
        <v>42217</v>
      </c>
      <c r="D457" s="43">
        <f>YEAR(DATE(YEAR(novplus_data[[#This Row],[Date]]), MONTH(novplus_data[[#This Row],[Date]])+6,1))</f>
        <v>2016</v>
      </c>
      <c r="E457" s="37" t="str">
        <f>TEXT(novplus_data[[#This Row],[Date]], "YYYY")</f>
        <v>2015</v>
      </c>
      <c r="F457" s="43" t="str">
        <f>TEXT(novplus_data[[#This Row],[Date]], "MMM")</f>
        <v>Aug</v>
      </c>
      <c r="G457" s="37" t="str">
        <f>VLOOKUP(I457,[1]LibPAS_data!$A$2:$C$601,3,FALSE)</f>
        <v>Gila</v>
      </c>
      <c r="H457" s="37" t="str">
        <f>VLOOKUP(I457,[1]LibPAS_data!$A$2:$C$601,2,FALSE)</f>
        <v>Gila County Library District</v>
      </c>
      <c r="I457" s="13" t="s">
        <v>34</v>
      </c>
      <c r="K457" s="37" t="s">
        <v>15</v>
      </c>
      <c r="L457" s="37" t="s">
        <v>16</v>
      </c>
      <c r="M457" s="37">
        <v>34</v>
      </c>
      <c r="N457" s="37">
        <v>199</v>
      </c>
      <c r="O457" s="37">
        <v>0</v>
      </c>
      <c r="P457" s="37">
        <v>0</v>
      </c>
      <c r="Q457" s="37">
        <v>0</v>
      </c>
      <c r="R457" s="37">
        <v>0</v>
      </c>
      <c r="S457" s="37">
        <v>80</v>
      </c>
      <c r="T457" s="37">
        <v>0</v>
      </c>
      <c r="U457" s="37">
        <v>0</v>
      </c>
      <c r="V457" s="37">
        <v>0</v>
      </c>
    </row>
    <row r="458" spans="1:22" x14ac:dyDescent="0.3">
      <c r="A458">
        <f>VLOOKUP(novplus_data[[#This Row],[Locationid]], [1]LibPAS_data!$A$2:$D$264, 4, FALSE)</f>
        <v>87143</v>
      </c>
      <c r="B458" s="8" t="str">
        <f>TEXT(C458,"yyyy")&amp;"-"&amp;"Q"&amp;LOOKUP(MONTH(C458),{1,4,7,10},{1,2,3,4})</f>
        <v>2015-Q3</v>
      </c>
      <c r="C458" s="9">
        <v>42217</v>
      </c>
      <c r="D458" s="43">
        <f>YEAR(DATE(YEAR(novplus_data[[#This Row],[Date]]), MONTH(novplus_data[[#This Row],[Date]])+6,1))</f>
        <v>2016</v>
      </c>
      <c r="E458" s="37" t="str">
        <f>TEXT(novplus_data[[#This Row],[Date]], "YYYY")</f>
        <v>2015</v>
      </c>
      <c r="F458" s="43" t="str">
        <f>TEXT(novplus_data[[#This Row],[Date]], "MMM")</f>
        <v>Aug</v>
      </c>
      <c r="G458" s="37" t="str">
        <f>VLOOKUP(I458,[1]LibPAS_data!$A$2:$C$601,3,FALSE)</f>
        <v>Mohave</v>
      </c>
      <c r="H458" s="37" t="str">
        <f>VLOOKUP(I458,[1]LibPAS_data!$A$2:$C$601,2,FALSE)</f>
        <v>Mohave County Library District</v>
      </c>
      <c r="I458" s="11" t="s">
        <v>36</v>
      </c>
      <c r="K458" s="37" t="s">
        <v>15</v>
      </c>
      <c r="L458" s="37" t="s">
        <v>16</v>
      </c>
      <c r="M458" s="37">
        <v>51</v>
      </c>
      <c r="N458" s="37">
        <v>592</v>
      </c>
      <c r="O458" s="37">
        <v>0</v>
      </c>
      <c r="P458" s="37">
        <v>0</v>
      </c>
      <c r="Q458" s="37">
        <v>0</v>
      </c>
      <c r="R458" s="37">
        <v>0</v>
      </c>
      <c r="S458" s="37">
        <v>428</v>
      </c>
      <c r="T458" s="37">
        <v>0</v>
      </c>
      <c r="U458" s="37">
        <v>0</v>
      </c>
      <c r="V458" s="37">
        <v>0</v>
      </c>
    </row>
    <row r="459" spans="1:22" x14ac:dyDescent="0.3">
      <c r="A459">
        <f>VLOOKUP(novplus_data[[#This Row],[Locationid]], [1]LibPAS_data!$A$2:$D$264, 4, FALSE)</f>
        <v>2461</v>
      </c>
      <c r="B459" s="8" t="str">
        <f>TEXT(C459,"yyyy")&amp;"-"&amp;"Q"&amp;LOOKUP(MONTH(C459),{1,4,7,10},{1,2,3,4})</f>
        <v>2015-Q3</v>
      </c>
      <c r="C459" s="9">
        <v>42217</v>
      </c>
      <c r="D459" s="43">
        <f>YEAR(DATE(YEAR(novplus_data[[#This Row],[Date]]), MONTH(novplus_data[[#This Row],[Date]])+6,1))</f>
        <v>2016</v>
      </c>
      <c r="E459" s="37" t="str">
        <f>TEXT(novplus_data[[#This Row],[Date]], "YYYY")</f>
        <v>2015</v>
      </c>
      <c r="F459" s="43" t="str">
        <f>TEXT(novplus_data[[#This Row],[Date]], "MMM")</f>
        <v>Aug</v>
      </c>
      <c r="G459" s="37" t="str">
        <f>VLOOKUP(I459,[1]LibPAS_data!$A$2:$C$601,3,FALSE)</f>
        <v>Navajo</v>
      </c>
      <c r="H459" s="37" t="str">
        <f>VLOOKUP(I459,[1]LibPAS_data!$A$2:$C$601,2,FALSE)</f>
        <v>Navajo County Library District</v>
      </c>
      <c r="I459" s="11" t="s">
        <v>37</v>
      </c>
      <c r="K459" s="37" t="s">
        <v>15</v>
      </c>
      <c r="L459" s="37" t="s">
        <v>16</v>
      </c>
      <c r="M459" s="37">
        <v>4</v>
      </c>
      <c r="N459" s="37">
        <v>7</v>
      </c>
      <c r="O459" s="37">
        <v>0</v>
      </c>
      <c r="P459" s="37">
        <v>0</v>
      </c>
      <c r="Q459" s="37">
        <v>0</v>
      </c>
      <c r="R459" s="37">
        <v>0</v>
      </c>
      <c r="S459" s="37">
        <v>6</v>
      </c>
      <c r="T459" s="37">
        <v>0</v>
      </c>
      <c r="U459" s="37">
        <v>0</v>
      </c>
      <c r="V459" s="37">
        <v>0</v>
      </c>
    </row>
    <row r="460" spans="1:22" x14ac:dyDescent="0.3">
      <c r="A460">
        <f>VLOOKUP(novplus_data[[#This Row],[Locationid]], [1]LibPAS_data!$A$2:$D$264, 4, FALSE)</f>
        <v>13597</v>
      </c>
      <c r="B460" s="8" t="str">
        <f>TEXT(C460,"yyyy")&amp;"-"&amp;"Q"&amp;LOOKUP(MONTH(C460),{1,4,7,10},{1,2,3,4})</f>
        <v>2015-Q3</v>
      </c>
      <c r="C460" s="9">
        <v>42217</v>
      </c>
      <c r="D460" s="43">
        <f>YEAR(DATE(YEAR(novplus_data[[#This Row],[Date]]), MONTH(novplus_data[[#This Row],[Date]])+6,1))</f>
        <v>2016</v>
      </c>
      <c r="E460" s="37" t="str">
        <f>TEXT(novplus_data[[#This Row],[Date]], "YYYY")</f>
        <v>2015</v>
      </c>
      <c r="F460" s="43" t="str">
        <f>TEXT(novplus_data[[#This Row],[Date]], "MMM")</f>
        <v>Aug</v>
      </c>
      <c r="G460" s="37" t="str">
        <f>VLOOKUP(I460,[1]LibPAS_data!$A$2:$C$601,3,FALSE)</f>
        <v>Gila</v>
      </c>
      <c r="H460" s="37" t="str">
        <f>VLOOKUP(I460,[1]LibPAS_data!$A$2:$C$601,2,FALSE)</f>
        <v>Payson Public Library</v>
      </c>
      <c r="I460" s="3" t="s">
        <v>94</v>
      </c>
      <c r="K460" s="37" t="s">
        <v>15</v>
      </c>
      <c r="L460" s="37" t="s">
        <v>16</v>
      </c>
      <c r="M460" s="37">
        <v>1</v>
      </c>
      <c r="N460" s="37">
        <v>3</v>
      </c>
      <c r="O460" s="37">
        <v>0</v>
      </c>
      <c r="P460" s="37">
        <v>0</v>
      </c>
      <c r="Q460" s="37">
        <v>0</v>
      </c>
      <c r="R460" s="37">
        <v>0</v>
      </c>
      <c r="S460" s="37">
        <v>4</v>
      </c>
      <c r="T460" s="37">
        <v>0</v>
      </c>
      <c r="U460" s="37">
        <v>0</v>
      </c>
      <c r="V460" s="37">
        <v>0</v>
      </c>
    </row>
    <row r="461" spans="1:22" x14ac:dyDescent="0.3">
      <c r="A461">
        <f>VLOOKUP(novplus_data[[#This Row],[Locationid]], [1]LibPAS_data!$A$2:$D$264, 4, FALSE)</f>
        <v>405419</v>
      </c>
      <c r="B461" s="8" t="str">
        <f>TEXT(C461,"yyyy")&amp;"-"&amp;"Q"&amp;LOOKUP(MONTH(C461),{1,4,7,10},{1,2,3,4})</f>
        <v>2015-Q3</v>
      </c>
      <c r="C461" s="9">
        <v>42217</v>
      </c>
      <c r="D461" s="43">
        <f>YEAR(DATE(YEAR(novplus_data[[#This Row],[Date]]), MONTH(novplus_data[[#This Row],[Date]])+6,1))</f>
        <v>2016</v>
      </c>
      <c r="E461" s="37" t="str">
        <f>TEXT(novplus_data[[#This Row],[Date]], "YYYY")</f>
        <v>2015</v>
      </c>
      <c r="F461" s="43" t="str">
        <f>TEXT(novplus_data[[#This Row],[Date]], "MMM")</f>
        <v>Aug</v>
      </c>
      <c r="G461" s="37" t="str">
        <f>VLOOKUP(I461,[1]LibPAS_data!$A$2:$C$601,3,FALSE)</f>
        <v>Pima</v>
      </c>
      <c r="H461" s="37" t="str">
        <f>VLOOKUP(I461,[1]LibPAS_data!$A$2:$C$601,2,FALSE)</f>
        <v>Pima County Public Library</v>
      </c>
      <c r="I461" s="11" t="s">
        <v>38</v>
      </c>
      <c r="K461" s="37" t="s">
        <v>68</v>
      </c>
      <c r="L461" s="37" t="s">
        <v>16</v>
      </c>
      <c r="M461" s="37">
        <v>325294</v>
      </c>
      <c r="N461" s="37">
        <v>325371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37">
        <v>0</v>
      </c>
      <c r="U461" s="37">
        <v>0</v>
      </c>
      <c r="V461" s="37">
        <v>0</v>
      </c>
    </row>
    <row r="462" spans="1:22" x14ac:dyDescent="0.3">
      <c r="A462">
        <f>VLOOKUP(novplus_data[[#This Row],[Locationid]], [1]LibPAS_data!$A$2:$D$264, 4, FALSE)</f>
        <v>405419</v>
      </c>
      <c r="B462" s="8" t="str">
        <f>TEXT(C462,"yyyy")&amp;"-"&amp;"Q"&amp;LOOKUP(MONTH(C462),{1,4,7,10},{1,2,3,4})</f>
        <v>2015-Q3</v>
      </c>
      <c r="C462" s="9">
        <v>42217</v>
      </c>
      <c r="D462" s="43">
        <f>YEAR(DATE(YEAR(novplus_data[[#This Row],[Date]]), MONTH(novplus_data[[#This Row],[Date]])+6,1))</f>
        <v>2016</v>
      </c>
      <c r="E462" s="37" t="str">
        <f>TEXT(novplus_data[[#This Row],[Date]], "YYYY")</f>
        <v>2015</v>
      </c>
      <c r="F462" s="43" t="str">
        <f>TEXT(novplus_data[[#This Row],[Date]], "MMM")</f>
        <v>Aug</v>
      </c>
      <c r="G462" s="37" t="str">
        <f>VLOOKUP(I462,[1]LibPAS_data!$A$2:$C$601,3,FALSE)</f>
        <v>Pima</v>
      </c>
      <c r="H462" s="37" t="str">
        <f>VLOOKUP(I462,[1]LibPAS_data!$A$2:$C$601,2,FALSE)</f>
        <v>Pima County Public Library</v>
      </c>
      <c r="I462" s="11" t="s">
        <v>38</v>
      </c>
      <c r="K462" s="37" t="s">
        <v>15</v>
      </c>
      <c r="L462" s="37" t="s">
        <v>16</v>
      </c>
      <c r="M462" s="37">
        <v>150</v>
      </c>
      <c r="N462" s="37">
        <v>703</v>
      </c>
      <c r="O462" s="37">
        <v>0</v>
      </c>
      <c r="P462" s="37">
        <v>0</v>
      </c>
      <c r="Q462" s="37">
        <v>0</v>
      </c>
      <c r="R462" s="37">
        <v>0</v>
      </c>
      <c r="S462" s="37">
        <v>915</v>
      </c>
      <c r="T462" s="37">
        <v>0</v>
      </c>
      <c r="U462" s="37">
        <v>0</v>
      </c>
      <c r="V462" s="37">
        <v>437</v>
      </c>
    </row>
    <row r="463" spans="1:22" x14ac:dyDescent="0.3">
      <c r="A463">
        <f>VLOOKUP(novplus_data[[#This Row],[Locationid]], [1]LibPAS_data!$A$2:$D$264, 4, FALSE)</f>
        <v>405419</v>
      </c>
      <c r="B463" s="8" t="str">
        <f>TEXT(C463,"yyyy")&amp;"-"&amp;"Q"&amp;LOOKUP(MONTH(C463),{1,4,7,10},{1,2,3,4})</f>
        <v>2015-Q3</v>
      </c>
      <c r="C463" s="9">
        <v>42217</v>
      </c>
      <c r="D463" s="43">
        <f>YEAR(DATE(YEAR(novplus_data[[#This Row],[Date]]), MONTH(novplus_data[[#This Row],[Date]])+6,1))</f>
        <v>2016</v>
      </c>
      <c r="E463" s="37" t="str">
        <f>TEXT(novplus_data[[#This Row],[Date]], "YYYY")</f>
        <v>2015</v>
      </c>
      <c r="F463" s="43" t="str">
        <f>TEXT(novplus_data[[#This Row],[Date]], "MMM")</f>
        <v>Aug</v>
      </c>
      <c r="G463" s="37" t="str">
        <f>VLOOKUP(I463,[1]LibPAS_data!$A$2:$C$601,3,FALSE)</f>
        <v>Pima</v>
      </c>
      <c r="H463" s="37" t="str">
        <f>VLOOKUP(I463,[1]LibPAS_data!$A$2:$C$601,2,FALSE)</f>
        <v>Pima County Public Library</v>
      </c>
      <c r="I463" s="11" t="s">
        <v>38</v>
      </c>
      <c r="K463" s="37" t="s">
        <v>19</v>
      </c>
      <c r="L463" s="37" t="s">
        <v>16</v>
      </c>
      <c r="M463" s="37">
        <v>44717</v>
      </c>
      <c r="N463" s="37">
        <v>101492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37">
        <v>0</v>
      </c>
      <c r="U463" s="37">
        <v>0</v>
      </c>
      <c r="V463" s="37">
        <v>0</v>
      </c>
    </row>
    <row r="464" spans="1:22" x14ac:dyDescent="0.3">
      <c r="A464">
        <f>VLOOKUP(novplus_data[[#This Row],[Locationid]], [1]LibPAS_data!$A$2:$D$264, 4, FALSE)</f>
        <v>8901</v>
      </c>
      <c r="B464" s="8" t="str">
        <f>TEXT(C464,"yyyy")&amp;"-"&amp;"Q"&amp;LOOKUP(MONTH(C464),{1,4,7,10},{1,2,3,4})</f>
        <v>2015-Q3</v>
      </c>
      <c r="C464" s="9">
        <v>42217</v>
      </c>
      <c r="D464" s="43">
        <f>YEAR(DATE(YEAR(novplus_data[[#This Row],[Date]]), MONTH(novplus_data[[#This Row],[Date]])+6,1))</f>
        <v>2016</v>
      </c>
      <c r="E464" s="37" t="str">
        <f>TEXT(novplus_data[[#This Row],[Date]], "YYYY")</f>
        <v>2015</v>
      </c>
      <c r="F464" s="43" t="str">
        <f>TEXT(novplus_data[[#This Row],[Date]], "MMM")</f>
        <v>Aug</v>
      </c>
      <c r="G464" s="37" t="str">
        <f>VLOOKUP(I464,[1]LibPAS_data!$A$2:$C$601,3,FALSE)</f>
        <v>Pinal</v>
      </c>
      <c r="H464" s="37" t="str">
        <f>VLOOKUP(I464,[1]LibPAS_data!$A$2:$C$601,2,FALSE)</f>
        <v>Pinal County Library District</v>
      </c>
      <c r="I464" s="11" t="s">
        <v>54</v>
      </c>
      <c r="K464" s="37" t="s">
        <v>15</v>
      </c>
      <c r="L464" s="37" t="s">
        <v>16</v>
      </c>
      <c r="M464" s="37">
        <v>36</v>
      </c>
      <c r="N464" s="37">
        <v>180</v>
      </c>
      <c r="O464" s="37">
        <v>0</v>
      </c>
      <c r="P464" s="37">
        <v>0</v>
      </c>
      <c r="Q464" s="37">
        <v>0</v>
      </c>
      <c r="R464" s="37">
        <v>0</v>
      </c>
      <c r="S464" s="37">
        <v>276</v>
      </c>
      <c r="T464" s="37">
        <v>0</v>
      </c>
      <c r="U464" s="37">
        <v>0</v>
      </c>
      <c r="V464" s="37">
        <v>4</v>
      </c>
    </row>
    <row r="465" spans="1:22" x14ac:dyDescent="0.3">
      <c r="A465">
        <f>VLOOKUP(novplus_data[[#This Row],[Locationid]], [1]LibPAS_data!$A$2:$D$264, 4, FALSE)</f>
        <v>29416</v>
      </c>
      <c r="B465" s="8" t="str">
        <f>TEXT(C465,"yyyy")&amp;"-"&amp;"Q"&amp;LOOKUP(MONTH(C465),{1,4,7,10},{1,2,3,4})</f>
        <v>2015-Q3</v>
      </c>
      <c r="C465" s="9">
        <v>42217</v>
      </c>
      <c r="D465" s="43">
        <f>YEAR(DATE(YEAR(novplus_data[[#This Row],[Date]]), MONTH(novplus_data[[#This Row],[Date]])+6,1))</f>
        <v>2016</v>
      </c>
      <c r="E465" s="37" t="str">
        <f>TEXT(novplus_data[[#This Row],[Date]], "YYYY")</f>
        <v>2015</v>
      </c>
      <c r="F465" s="43" t="str">
        <f>TEXT(novplus_data[[#This Row],[Date]], "MMM")</f>
        <v>Aug</v>
      </c>
      <c r="G465" s="37" t="str">
        <f>VLOOKUP(I465,[1]LibPAS_data!$A$2:$C$601,3,FALSE)</f>
        <v>Yavapai</v>
      </c>
      <c r="H465" s="37" t="str">
        <f>VLOOKUP(I465,[1]LibPAS_data!$A$2:$C$601,2,FALSE)</f>
        <v>Prescott Public Library</v>
      </c>
      <c r="I465" s="11" t="s">
        <v>39</v>
      </c>
      <c r="K465" s="37" t="s">
        <v>15</v>
      </c>
      <c r="L465" s="37" t="s">
        <v>16</v>
      </c>
      <c r="M465" s="37">
        <v>64</v>
      </c>
      <c r="N465" s="37">
        <v>191</v>
      </c>
      <c r="O465" s="37">
        <v>0</v>
      </c>
      <c r="P465" s="37">
        <v>0</v>
      </c>
      <c r="Q465" s="37">
        <v>0</v>
      </c>
      <c r="R465" s="37">
        <v>0</v>
      </c>
      <c r="S465" s="37">
        <v>265</v>
      </c>
      <c r="T465" s="37">
        <v>0</v>
      </c>
      <c r="U465" s="37">
        <v>0</v>
      </c>
      <c r="V465" s="37">
        <v>95</v>
      </c>
    </row>
    <row r="466" spans="1:22" x14ac:dyDescent="0.3">
      <c r="A466">
        <f>VLOOKUP(novplus_data[[#This Row],[Locationid]], [1]LibPAS_data!$A$2:$D$264, 4, FALSE)</f>
        <v>11980</v>
      </c>
      <c r="B466" s="8" t="str">
        <f>TEXT(C466,"yyyy")&amp;"-"&amp;"Q"&amp;LOOKUP(MONTH(C466),{1,4,7,10},{1,2,3,4})</f>
        <v>2015-Q3</v>
      </c>
      <c r="C466" s="9">
        <v>42217</v>
      </c>
      <c r="D466" s="43">
        <f>YEAR(DATE(YEAR(novplus_data[[#This Row],[Date]]), MONTH(novplus_data[[#This Row],[Date]])+6,1))</f>
        <v>2016</v>
      </c>
      <c r="E466" s="37" t="str">
        <f>TEXT(novplus_data[[#This Row],[Date]], "YYYY")</f>
        <v>2015</v>
      </c>
      <c r="F466" s="43" t="str">
        <f>TEXT(novplus_data[[#This Row],[Date]], "MMM")</f>
        <v>Aug</v>
      </c>
      <c r="G466" s="37" t="str">
        <f>VLOOKUP(I466,[1]LibPAS_data!$A$2:$C$601,3,FALSE)</f>
        <v>Graham</v>
      </c>
      <c r="H466" s="37" t="str">
        <f>VLOOKUP(I466,[1]LibPAS_data!$A$2:$C$601,2,FALSE)</f>
        <v>Safford City - Graham County Library</v>
      </c>
      <c r="I466" s="11" t="s">
        <v>41</v>
      </c>
      <c r="K466" s="37" t="s">
        <v>15</v>
      </c>
      <c r="L466" s="37" t="s">
        <v>16</v>
      </c>
      <c r="M466" s="37">
        <v>10</v>
      </c>
      <c r="N466" s="37">
        <v>35</v>
      </c>
      <c r="O466" s="37">
        <v>0</v>
      </c>
      <c r="P466" s="37">
        <v>0</v>
      </c>
      <c r="Q466" s="37">
        <v>0</v>
      </c>
      <c r="R466" s="37">
        <v>0</v>
      </c>
      <c r="S466" s="37">
        <v>20</v>
      </c>
      <c r="T466" s="37">
        <v>0</v>
      </c>
      <c r="U466" s="37">
        <v>0</v>
      </c>
      <c r="V466" s="37">
        <v>0</v>
      </c>
    </row>
    <row r="467" spans="1:22" x14ac:dyDescent="0.3">
      <c r="A467">
        <f>VLOOKUP(novplus_data[[#This Row],[Locationid]], [1]LibPAS_data!$A$2:$D$264, 4, FALSE)</f>
        <v>9301</v>
      </c>
      <c r="B467" s="8" t="str">
        <f>TEXT(C467,"yyyy")&amp;"-"&amp;"Q"&amp;LOOKUP(MONTH(C467),{1,4,7,10},{1,2,3,4})</f>
        <v>2015-Q3</v>
      </c>
      <c r="C467" s="9">
        <v>42217</v>
      </c>
      <c r="D467" s="43">
        <f>YEAR(DATE(YEAR(novplus_data[[#This Row],[Date]]), MONTH(novplus_data[[#This Row],[Date]])+6,1))</f>
        <v>2016</v>
      </c>
      <c r="E467" s="37" t="str">
        <f>TEXT(novplus_data[[#This Row],[Date]], "YYYY")</f>
        <v>2015</v>
      </c>
      <c r="F467" s="43" t="str">
        <f>TEXT(novplus_data[[#This Row],[Date]], "MMM")</f>
        <v>Aug</v>
      </c>
      <c r="G467" s="37" t="str">
        <f>VLOOKUP(I467,[1]LibPAS_data!$A$2:$C$601,3,FALSE)</f>
        <v>Yavapai</v>
      </c>
      <c r="H467" s="37" t="str">
        <f>VLOOKUP(I467,[1]LibPAS_data!$A$2:$C$601,2,FALSE)</f>
        <v>Yavapai County Library District</v>
      </c>
      <c r="I467" s="11" t="s">
        <v>43</v>
      </c>
      <c r="K467" s="37" t="s">
        <v>21</v>
      </c>
      <c r="L467" s="37" t="s">
        <v>16</v>
      </c>
      <c r="M467" s="37">
        <v>58913</v>
      </c>
      <c r="N467" s="37">
        <v>113251</v>
      </c>
      <c r="O467" s="37">
        <v>0</v>
      </c>
      <c r="P467" s="37">
        <v>0</v>
      </c>
      <c r="Q467" s="37">
        <v>0</v>
      </c>
      <c r="R467" s="37">
        <v>0</v>
      </c>
      <c r="S467" s="37">
        <v>0</v>
      </c>
      <c r="T467" s="37">
        <v>0</v>
      </c>
      <c r="U467" s="37">
        <v>0</v>
      </c>
      <c r="V467" s="37">
        <v>0</v>
      </c>
    </row>
    <row r="468" spans="1:22" x14ac:dyDescent="0.3">
      <c r="A468">
        <f>VLOOKUP(novplus_data[[#This Row],[Locationid]], [1]LibPAS_data!$A$2:$D$264, 4, FALSE)</f>
        <v>9301</v>
      </c>
      <c r="B468" s="8" t="str">
        <f>TEXT(C468,"yyyy")&amp;"-"&amp;"Q"&amp;LOOKUP(MONTH(C468),{1,4,7,10},{1,2,3,4})</f>
        <v>2015-Q3</v>
      </c>
      <c r="C468" s="9">
        <v>42217</v>
      </c>
      <c r="D468" s="43">
        <f>YEAR(DATE(YEAR(novplus_data[[#This Row],[Date]]), MONTH(novplus_data[[#This Row],[Date]])+6,1))</f>
        <v>2016</v>
      </c>
      <c r="E468" s="37" t="str">
        <f>TEXT(novplus_data[[#This Row],[Date]], "YYYY")</f>
        <v>2015</v>
      </c>
      <c r="F468" s="43" t="str">
        <f>TEXT(novplus_data[[#This Row],[Date]], "MMM")</f>
        <v>Aug</v>
      </c>
      <c r="G468" s="37" t="str">
        <f>VLOOKUP(I468,[1]LibPAS_data!$A$2:$C$601,3,FALSE)</f>
        <v>Yavapai</v>
      </c>
      <c r="H468" s="37" t="str">
        <f>VLOOKUP(I468,[1]LibPAS_data!$A$2:$C$601,2,FALSE)</f>
        <v>Yavapai County Library District</v>
      </c>
      <c r="I468" s="11" t="s">
        <v>43</v>
      </c>
      <c r="K468" s="37" t="s">
        <v>23</v>
      </c>
      <c r="L468" s="37" t="s">
        <v>16</v>
      </c>
      <c r="M468" s="37">
        <v>46</v>
      </c>
      <c r="N468" s="37">
        <v>66</v>
      </c>
      <c r="O468" s="37">
        <v>0</v>
      </c>
      <c r="P468" s="37">
        <v>0</v>
      </c>
      <c r="Q468" s="37">
        <v>0</v>
      </c>
      <c r="R468" s="37">
        <v>0</v>
      </c>
      <c r="S468" s="37">
        <v>0</v>
      </c>
      <c r="T468" s="37">
        <v>0</v>
      </c>
      <c r="U468" s="37">
        <v>0</v>
      </c>
      <c r="V468" s="37">
        <v>0</v>
      </c>
    </row>
    <row r="469" spans="1:22" x14ac:dyDescent="0.3">
      <c r="A469" t="e">
        <f>VLOOKUP(novplus_data[[#This Row],[Locationid]], [1]LibPAS_data!$A$2:$D$264, 4, FALSE)</f>
        <v>#N/A</v>
      </c>
      <c r="B469" s="8" t="str">
        <f>TEXT(C469,"yyyy")&amp;"-"&amp;"Q"&amp;LOOKUP(MONTH(C469),{1,4,7,10},{1,2,3,4})</f>
        <v>2015-Q3</v>
      </c>
      <c r="C469" s="9">
        <v>42217</v>
      </c>
      <c r="D469" s="43">
        <f>YEAR(DATE(YEAR(novplus_data[[#This Row],[Date]]), MONTH(novplus_data[[#This Row],[Date]])+6,1))</f>
        <v>2016</v>
      </c>
      <c r="E469" s="37" t="str">
        <f>TEXT(novplus_data[[#This Row],[Date]], "YYYY")</f>
        <v>2015</v>
      </c>
      <c r="F469" s="43" t="str">
        <f>TEXT(novplus_data[[#This Row],[Date]], "MMM")</f>
        <v>Aug</v>
      </c>
      <c r="G469" s="37" t="str">
        <f>VLOOKUP(I469,[1]LibPAS_data!$A$2:$C$601,3,FALSE)</f>
        <v>Yuma</v>
      </c>
      <c r="H469" s="37" t="str">
        <f>VLOOKUP(I469,[1]LibPAS_data!$A$2:$C$601,2,FALSE)</f>
        <v>Yuma County Library District</v>
      </c>
      <c r="I469" s="11" t="s">
        <v>44</v>
      </c>
      <c r="K469" s="37" t="s">
        <v>22</v>
      </c>
      <c r="L469" s="37" t="s">
        <v>16</v>
      </c>
      <c r="M469" s="37">
        <v>24</v>
      </c>
      <c r="N469" s="37">
        <v>80</v>
      </c>
      <c r="O469" s="37">
        <v>0</v>
      </c>
      <c r="P469" s="37">
        <v>0</v>
      </c>
      <c r="Q469" s="37">
        <v>0</v>
      </c>
      <c r="R469" s="37">
        <v>0</v>
      </c>
      <c r="S469" s="37">
        <v>81</v>
      </c>
      <c r="T469" s="37">
        <v>0</v>
      </c>
      <c r="U469" s="37">
        <v>0</v>
      </c>
      <c r="V469" s="37">
        <v>0</v>
      </c>
    </row>
    <row r="470" spans="1:22" x14ac:dyDescent="0.3">
      <c r="A470" s="2" t="e">
        <f>VLOOKUP(novplus_data[[#This Row],[Locationid]], [1]LibPAS_data!$A$2:$D$264, 4, FALSE)</f>
        <v>#N/A</v>
      </c>
      <c r="B470" s="8" t="str">
        <f>TEXT(C470,"yyyy")&amp;"-"&amp;"Q"&amp;LOOKUP(MONTH(C470),{1,4,7,10},{1,2,3,4})</f>
        <v>2015-Q3</v>
      </c>
      <c r="C470" s="15">
        <v>42217</v>
      </c>
      <c r="D470" s="43">
        <f>YEAR(DATE(YEAR(novplus_data[[#This Row],[Date]]), MONTH(novplus_data[[#This Row],[Date]])+6,1))</f>
        <v>2016</v>
      </c>
      <c r="E470" s="37" t="str">
        <f>TEXT(novplus_data[[#This Row],[Date]], "YYYY")</f>
        <v>2015</v>
      </c>
      <c r="F470" s="43" t="str">
        <f>TEXT(novplus_data[[#This Row],[Date]], "MMM")</f>
        <v>Aug</v>
      </c>
      <c r="G470" s="37" t="str">
        <f>VLOOKUP(I470,[1]LibPAS_data!$A$2:$C$601,3,FALSE)</f>
        <v>Yuma</v>
      </c>
      <c r="H470" s="37" t="str">
        <f>VLOOKUP(I470,[1]LibPAS_data!$A$2:$C$601,2,FALSE)</f>
        <v>Yuma County Library District</v>
      </c>
      <c r="I470" s="11" t="s">
        <v>44</v>
      </c>
      <c r="J470" s="2"/>
      <c r="K470" s="2" t="s">
        <v>23</v>
      </c>
      <c r="L470" s="2" t="s">
        <v>16</v>
      </c>
      <c r="M470" s="2">
        <v>4976</v>
      </c>
      <c r="N470" s="2">
        <v>12984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2">
        <v>0</v>
      </c>
    </row>
    <row r="471" spans="1:22" x14ac:dyDescent="0.3">
      <c r="A471">
        <f>VLOOKUP(novplus_data[[#This Row],[Locationid]], [1]LibPAS_data!$A$2:$D$264, 4, FALSE)</f>
        <v>11452</v>
      </c>
      <c r="B471" s="8" t="str">
        <f>TEXT(C471,"yyyy")&amp;"-"&amp;"Q"&amp;LOOKUP(MONTH(C471),{1,4,7,10},{1,2,3,4})</f>
        <v>2015-Q3</v>
      </c>
      <c r="C471" s="9">
        <v>42248</v>
      </c>
      <c r="D471" s="43">
        <f>YEAR(DATE(YEAR(novplus_data[[#This Row],[Date]]), MONTH(novplus_data[[#This Row],[Date]])+6,1))</f>
        <v>2016</v>
      </c>
      <c r="E471" s="37" t="str">
        <f>TEXT(novplus_data[[#This Row],[Date]], "YYYY")</f>
        <v>2015</v>
      </c>
      <c r="F471" s="43" t="str">
        <f>TEXT(novplus_data[[#This Row],[Date]], "MMM")</f>
        <v>Sep</v>
      </c>
      <c r="G471" s="37" t="str">
        <f>VLOOKUP(I471,[1]LibPAS_data!$A$2:$C$601,3,FALSE)</f>
        <v>Apache</v>
      </c>
      <c r="H471" s="37" t="str">
        <f>VLOOKUP(I471,[1]LibPAS_data!$A$2:$C$601,2,FALSE)</f>
        <v>Apache County Library District Office</v>
      </c>
      <c r="I471" s="3" t="s">
        <v>29</v>
      </c>
      <c r="K471" s="37" t="s">
        <v>15</v>
      </c>
      <c r="L471" s="37" t="s">
        <v>16</v>
      </c>
      <c r="M471" s="37">
        <v>1</v>
      </c>
      <c r="N471" s="37">
        <v>5</v>
      </c>
      <c r="O471" s="37">
        <v>0</v>
      </c>
      <c r="P471" s="37">
        <v>0</v>
      </c>
      <c r="Q471" s="37">
        <v>0</v>
      </c>
      <c r="R471" s="37">
        <v>0</v>
      </c>
      <c r="S471" s="37">
        <v>7</v>
      </c>
      <c r="T471" s="37">
        <v>0</v>
      </c>
      <c r="U471" s="37">
        <v>0</v>
      </c>
      <c r="V471" s="37">
        <v>0</v>
      </c>
    </row>
    <row r="472" spans="1:22" x14ac:dyDescent="0.3">
      <c r="A472">
        <f>VLOOKUP(novplus_data[[#This Row],[Locationid]], [1]LibPAS_data!$A$2:$D$264, 4, FALSE)</f>
        <v>63208</v>
      </c>
      <c r="B472" s="8" t="str">
        <f>TEXT(C472,"yyyy")&amp;"-"&amp;"Q"&amp;LOOKUP(MONTH(C472),{1,4,7,10},{1,2,3,4})</f>
        <v>2015-Q3</v>
      </c>
      <c r="C472" s="9">
        <v>42248</v>
      </c>
      <c r="D472" s="43">
        <f>YEAR(DATE(YEAR(novplus_data[[#This Row],[Date]]), MONTH(novplus_data[[#This Row],[Date]])+6,1))</f>
        <v>2016</v>
      </c>
      <c r="E472" s="37" t="str">
        <f>TEXT(novplus_data[[#This Row],[Date]], "YYYY")</f>
        <v>2015</v>
      </c>
      <c r="F472" s="43" t="str">
        <f>TEXT(novplus_data[[#This Row],[Date]], "MMM")</f>
        <v>Sep</v>
      </c>
      <c r="G472" s="37" t="str">
        <f>VLOOKUP(I472,[1]LibPAS_data!$A$2:$C$601,3,FALSE)</f>
        <v>Pinal</v>
      </c>
      <c r="H472" s="37" t="str">
        <f>VLOOKUP(I472,[1]LibPAS_data!$A$2:$C$601,2,FALSE)</f>
        <v>Apache Junction Public Library</v>
      </c>
      <c r="I472" s="3" t="s">
        <v>30</v>
      </c>
      <c r="K472" s="37" t="s">
        <v>15</v>
      </c>
      <c r="L472" s="37" t="s">
        <v>16</v>
      </c>
      <c r="M472" s="37">
        <v>1</v>
      </c>
      <c r="N472" s="37">
        <v>2</v>
      </c>
      <c r="O472" s="37">
        <v>0</v>
      </c>
      <c r="P472" s="37">
        <v>0</v>
      </c>
      <c r="Q472" s="37">
        <v>0</v>
      </c>
      <c r="R472" s="37">
        <v>0</v>
      </c>
      <c r="S472" s="37">
        <v>2</v>
      </c>
      <c r="T472" s="37">
        <v>0</v>
      </c>
      <c r="U472" s="37">
        <v>0</v>
      </c>
      <c r="V472" s="37">
        <v>0</v>
      </c>
    </row>
    <row r="473" spans="1:22" x14ac:dyDescent="0.3">
      <c r="A473" t="e">
        <f>VLOOKUP(novplus_data[[#This Row],[Locationid]], [1]LibPAS_data!$A$2:$D$264, 4, FALSE)</f>
        <v>#N/A</v>
      </c>
      <c r="B473" s="8" t="str">
        <f>TEXT(C473,"yyyy")&amp;"-"&amp;"Q"&amp;LOOKUP(MONTH(C473),{1,4,7,10},{1,2,3,4})</f>
        <v>2015-Q3</v>
      </c>
      <c r="C473" s="9">
        <v>42248</v>
      </c>
      <c r="D473" s="43">
        <f>YEAR(DATE(YEAR(novplus_data[[#This Row],[Date]]), MONTH(novplus_data[[#This Row],[Date]])+6,1))</f>
        <v>2016</v>
      </c>
      <c r="E473" s="37" t="str">
        <f>TEXT(novplus_data[[#This Row],[Date]], "YYYY")</f>
        <v>2015</v>
      </c>
      <c r="F473" s="43" t="str">
        <f>TEXT(novplus_data[[#This Row],[Date]], "MMM")</f>
        <v>Sep</v>
      </c>
      <c r="G473" s="37" t="str">
        <f>VLOOKUP(I473,[1]LibPAS_data!$A$2:$C$601,3,FALSE)</f>
        <v>State</v>
      </c>
      <c r="H473" s="37" t="str">
        <f>VLOOKUP(I473,[1]LibPAS_data!$A$2:$C$601,2,FALSE)</f>
        <v>Arizona State Library</v>
      </c>
      <c r="I473" s="11" t="s">
        <v>42</v>
      </c>
      <c r="K473" s="37" t="s">
        <v>15</v>
      </c>
      <c r="L473" s="37" t="s">
        <v>16</v>
      </c>
      <c r="M473" s="37">
        <v>1</v>
      </c>
      <c r="N473" s="37">
        <v>1</v>
      </c>
      <c r="O473" s="37">
        <v>0</v>
      </c>
      <c r="P473" s="37">
        <v>0</v>
      </c>
      <c r="Q473" s="37">
        <v>0</v>
      </c>
      <c r="R473" s="37">
        <v>0</v>
      </c>
      <c r="S473" s="37">
        <v>1</v>
      </c>
      <c r="T473" s="37">
        <v>0</v>
      </c>
      <c r="U473" s="37">
        <v>0</v>
      </c>
      <c r="V473" s="37">
        <v>0</v>
      </c>
    </row>
    <row r="474" spans="1:22" x14ac:dyDescent="0.3">
      <c r="A474" t="e">
        <f>VLOOKUP(novplus_data[[#This Row],[Locationid]], [1]LibPAS_data!$A$2:$D$264, 4, FALSE)</f>
        <v>#N/A</v>
      </c>
      <c r="B474" s="8" t="str">
        <f>TEXT(C474,"yyyy")&amp;"-"&amp;"Q"&amp;LOOKUP(MONTH(C474),{1,4,7,10},{1,2,3,4})</f>
        <v>2015-Q3</v>
      </c>
      <c r="C474" s="9">
        <v>42248</v>
      </c>
      <c r="D474" s="43">
        <f>YEAR(DATE(YEAR(novplus_data[[#This Row],[Date]]), MONTH(novplus_data[[#This Row],[Date]])+6,1))</f>
        <v>2016</v>
      </c>
      <c r="E474" s="37" t="str">
        <f>TEXT(novplus_data[[#This Row],[Date]], "YYYY")</f>
        <v>2015</v>
      </c>
      <c r="F474" s="43" t="str">
        <f>TEXT(novplus_data[[#This Row],[Date]], "MMM")</f>
        <v>Sep</v>
      </c>
      <c r="G474" s="37" t="str">
        <f>VLOOKUP(I474,[1]LibPAS_data!$A$2:$C$601,3,FALSE)</f>
        <v>State</v>
      </c>
      <c r="H474" s="37" t="str">
        <f>VLOOKUP(I474,[1]LibPAS_data!$A$2:$C$601,2,FALSE)</f>
        <v>Arizona State Library</v>
      </c>
      <c r="I474" s="11" t="s">
        <v>42</v>
      </c>
      <c r="K474" s="37" t="s">
        <v>15</v>
      </c>
      <c r="L474" s="37" t="s">
        <v>16</v>
      </c>
      <c r="M474" s="37">
        <v>20</v>
      </c>
      <c r="N474" s="37">
        <v>44</v>
      </c>
      <c r="O474" s="37">
        <v>0</v>
      </c>
      <c r="P474" s="37">
        <v>0</v>
      </c>
      <c r="Q474" s="37">
        <v>0</v>
      </c>
      <c r="R474" s="37">
        <v>0</v>
      </c>
      <c r="S474" s="37">
        <v>3</v>
      </c>
      <c r="T474" s="37">
        <v>0</v>
      </c>
      <c r="U474" s="37">
        <v>0</v>
      </c>
      <c r="V474" s="37">
        <v>0</v>
      </c>
    </row>
    <row r="475" spans="1:22" x14ac:dyDescent="0.3">
      <c r="A475" t="e">
        <f>VLOOKUP(novplus_data[[#This Row],[Locationid]], [1]LibPAS_data!$A$2:$D$264, 4, FALSE)</f>
        <v>#N/A</v>
      </c>
      <c r="B475" s="8" t="str">
        <f>TEXT(C475,"yyyy")&amp;"-"&amp;"Q"&amp;LOOKUP(MONTH(C475),{1,4,7,10},{1,2,3,4})</f>
        <v>2015-Q3</v>
      </c>
      <c r="C475" s="9">
        <v>42248</v>
      </c>
      <c r="D475" s="43">
        <f>YEAR(DATE(YEAR(novplus_data[[#This Row],[Date]]), MONTH(novplus_data[[#This Row],[Date]])+6,1))</f>
        <v>2016</v>
      </c>
      <c r="E475" s="37" t="str">
        <f>TEXT(novplus_data[[#This Row],[Date]], "YYYY")</f>
        <v>2015</v>
      </c>
      <c r="F475" s="43" t="str">
        <f>TEXT(novplus_data[[#This Row],[Date]], "MMM")</f>
        <v>Sep</v>
      </c>
      <c r="G475" s="37" t="str">
        <f>VLOOKUP(I475,[1]LibPAS_data!$A$2:$C$601,3,FALSE)</f>
        <v>State</v>
      </c>
      <c r="H475" s="37" t="str">
        <f>VLOOKUP(I475,[1]LibPAS_data!$A$2:$C$601,2,FALSE)</f>
        <v>Arizona State Library</v>
      </c>
      <c r="I475" s="11" t="s">
        <v>42</v>
      </c>
      <c r="K475" s="37" t="s">
        <v>17</v>
      </c>
      <c r="L475" s="37" t="s">
        <v>16</v>
      </c>
      <c r="M475" s="37">
        <v>222</v>
      </c>
      <c r="N475" s="37">
        <v>611</v>
      </c>
      <c r="O475" s="37">
        <v>1</v>
      </c>
      <c r="P475" s="37">
        <v>1</v>
      </c>
      <c r="Q475" s="37">
        <v>0</v>
      </c>
      <c r="R475" s="37">
        <v>0</v>
      </c>
      <c r="S475" s="37">
        <v>516</v>
      </c>
      <c r="T475" s="37">
        <v>0</v>
      </c>
      <c r="U475" s="37">
        <v>0</v>
      </c>
      <c r="V475" s="37">
        <v>0</v>
      </c>
    </row>
    <row r="476" spans="1:22" x14ac:dyDescent="0.3">
      <c r="A476">
        <f>VLOOKUP(novplus_data[[#This Row],[Locationid]], [1]LibPAS_data!$A$2:$D$264, 4, FALSE)</f>
        <v>22669</v>
      </c>
      <c r="B476" s="8" t="str">
        <f>TEXT(C476,"yyyy")&amp;"-"&amp;"Q"&amp;LOOKUP(MONTH(C476),{1,4,7,10},{1,2,3,4})</f>
        <v>2015-Q3</v>
      </c>
      <c r="C476" s="9">
        <v>42248</v>
      </c>
      <c r="D476" s="43">
        <f>YEAR(DATE(YEAR(novplus_data[[#This Row],[Date]]), MONTH(novplus_data[[#This Row],[Date]])+6,1))</f>
        <v>2016</v>
      </c>
      <c r="E476" s="37" t="str">
        <f>TEXT(novplus_data[[#This Row],[Date]], "YYYY")</f>
        <v>2015</v>
      </c>
      <c r="F476" s="43" t="str">
        <f>TEXT(novplus_data[[#This Row],[Date]], "MMM")</f>
        <v>Sep</v>
      </c>
      <c r="G476" s="37" t="str">
        <f>VLOOKUP(I476,[1]LibPAS_data!$A$2:$C$601,3,FALSE)</f>
        <v>Maricopa</v>
      </c>
      <c r="H476" s="37" t="str">
        <f>VLOOKUP(I476,[1]LibPAS_data!$A$2:$C$601,2,FALSE)</f>
        <v>Avondale Public Library</v>
      </c>
      <c r="I476" s="42" t="s">
        <v>28</v>
      </c>
      <c r="K476" s="37" t="s">
        <v>15</v>
      </c>
      <c r="L476" s="37" t="s">
        <v>16</v>
      </c>
      <c r="M476" s="37">
        <v>12</v>
      </c>
      <c r="N476" s="37">
        <v>66</v>
      </c>
      <c r="O476" s="37">
        <v>0</v>
      </c>
      <c r="P476" s="37">
        <v>0</v>
      </c>
      <c r="Q476" s="37">
        <v>0</v>
      </c>
      <c r="R476" s="37">
        <v>0</v>
      </c>
      <c r="S476" s="37">
        <v>85</v>
      </c>
      <c r="T476" s="37">
        <v>0</v>
      </c>
      <c r="U476" s="37">
        <v>0</v>
      </c>
      <c r="V476" s="37">
        <v>0</v>
      </c>
    </row>
    <row r="477" spans="1:22" x14ac:dyDescent="0.3">
      <c r="A477">
        <f>VLOOKUP(novplus_data[[#This Row],[Locationid]], [1]LibPAS_data!$A$2:$D$264, 4, FALSE)</f>
        <v>1469</v>
      </c>
      <c r="B477" s="8" t="str">
        <f>TEXT(C477,"yyyy")&amp;"-"&amp;"Q"&amp;LOOKUP(MONTH(C477),{1,4,7,10},{1,2,3,4})</f>
        <v>2015-Q3</v>
      </c>
      <c r="C477" s="9">
        <v>42248</v>
      </c>
      <c r="D477" s="43">
        <f>YEAR(DATE(YEAR(novplus_data[[#This Row],[Date]]), MONTH(novplus_data[[#This Row],[Date]])+6,1))</f>
        <v>2016</v>
      </c>
      <c r="E477" s="37" t="str">
        <f>TEXT(novplus_data[[#This Row],[Date]], "YYYY")</f>
        <v>2015</v>
      </c>
      <c r="F477" s="43" t="str">
        <f>TEXT(novplus_data[[#This Row],[Date]], "MMM")</f>
        <v>Sep</v>
      </c>
      <c r="G477" s="37" t="str">
        <f>VLOOKUP(I477,[1]LibPAS_data!$A$2:$C$601,3,FALSE)</f>
        <v>Cochise</v>
      </c>
      <c r="H477" s="37" t="str">
        <f>VLOOKUP(I477,[1]LibPAS_data!$A$2:$C$601,2,FALSE)</f>
        <v>Cochise County Library District</v>
      </c>
      <c r="I477" s="11" t="s">
        <v>32</v>
      </c>
      <c r="K477" s="37" t="s">
        <v>18</v>
      </c>
      <c r="L477" s="37" t="s">
        <v>16</v>
      </c>
      <c r="M477" s="37">
        <v>8</v>
      </c>
      <c r="N477" s="37">
        <v>22</v>
      </c>
      <c r="O477" s="37">
        <v>0</v>
      </c>
      <c r="P477" s="37">
        <v>0</v>
      </c>
      <c r="Q477" s="37">
        <v>0</v>
      </c>
      <c r="R477" s="37">
        <v>0</v>
      </c>
      <c r="S477" s="37">
        <v>22</v>
      </c>
      <c r="T477" s="37">
        <v>0</v>
      </c>
      <c r="U477" s="37">
        <v>0</v>
      </c>
      <c r="V477" s="37">
        <v>0</v>
      </c>
    </row>
    <row r="478" spans="1:22" x14ac:dyDescent="0.3">
      <c r="A478">
        <f>VLOOKUP(novplus_data[[#This Row],[Locationid]], [1]LibPAS_data!$A$2:$D$264, 4, FALSE)</f>
        <v>72247</v>
      </c>
      <c r="B478" s="8" t="str">
        <f>TEXT(C478,"yyyy")&amp;"-"&amp;"Q"&amp;LOOKUP(MONTH(C478),{1,4,7,10},{1,2,3,4})</f>
        <v>2015-Q3</v>
      </c>
      <c r="C478" s="9">
        <v>42248</v>
      </c>
      <c r="D478" s="43">
        <f>YEAR(DATE(YEAR(novplus_data[[#This Row],[Date]]), MONTH(novplus_data[[#This Row],[Date]])+6,1))</f>
        <v>2016</v>
      </c>
      <c r="E478" s="37" t="str">
        <f>TEXT(novplus_data[[#This Row],[Date]], "YYYY")</f>
        <v>2015</v>
      </c>
      <c r="F478" s="43" t="str">
        <f>TEXT(novplus_data[[#This Row],[Date]], "MMM")</f>
        <v>Sep</v>
      </c>
      <c r="G478" s="37" t="str">
        <f>VLOOKUP(I478,[1]LibPAS_data!$A$2:$C$601,3,FALSE)</f>
        <v>Coconino</v>
      </c>
      <c r="H478" s="37" t="str">
        <f>VLOOKUP(I478,[1]LibPAS_data!$A$2:$C$601,2,FALSE)</f>
        <v>Flagstaff City-Coconino County Public Library</v>
      </c>
      <c r="I478" s="11" t="s">
        <v>33</v>
      </c>
      <c r="K478" s="37" t="s">
        <v>15</v>
      </c>
      <c r="L478" s="37" t="s">
        <v>16</v>
      </c>
      <c r="M478" s="37">
        <v>108</v>
      </c>
      <c r="N478" s="37">
        <v>357</v>
      </c>
      <c r="O478" s="37">
        <v>1</v>
      </c>
      <c r="P478" s="37">
        <v>1</v>
      </c>
      <c r="Q478" s="37">
        <v>0</v>
      </c>
      <c r="R478" s="37">
        <v>0</v>
      </c>
      <c r="S478" s="37">
        <v>292</v>
      </c>
      <c r="T478" s="37">
        <v>0</v>
      </c>
      <c r="U478" s="37">
        <v>0</v>
      </c>
      <c r="V478" s="37">
        <v>211</v>
      </c>
    </row>
    <row r="479" spans="1:22" x14ac:dyDescent="0.3">
      <c r="A479">
        <f>VLOOKUP(novplus_data[[#This Row],[Locationid]], [1]LibPAS_data!$A$2:$D$264, 4, FALSE)</f>
        <v>72</v>
      </c>
      <c r="B479" s="8" t="str">
        <f>TEXT(C479,"yyyy")&amp;"-"&amp;"Q"&amp;LOOKUP(MONTH(C479),{1,4,7,10},{1,2,3,4})</f>
        <v>2015-Q3</v>
      </c>
      <c r="C479" s="9">
        <v>42248</v>
      </c>
      <c r="D479" s="43">
        <f>YEAR(DATE(YEAR(novplus_data[[#This Row],[Date]]), MONTH(novplus_data[[#This Row],[Date]])+6,1))</f>
        <v>2016</v>
      </c>
      <c r="E479" s="37" t="str">
        <f>TEXT(novplus_data[[#This Row],[Date]], "YYYY")</f>
        <v>2015</v>
      </c>
      <c r="F479" s="43" t="str">
        <f>TEXT(novplus_data[[#This Row],[Date]], "MMM")</f>
        <v>Sep</v>
      </c>
      <c r="G479" s="37" t="str">
        <f>VLOOKUP(I479,[1]LibPAS_data!$A$2:$C$601,3,FALSE)</f>
        <v>Gila</v>
      </c>
      <c r="H479" s="37" t="str">
        <f>VLOOKUP(I479,[1]LibPAS_data!$A$2:$C$601,2,FALSE)</f>
        <v>Gila County Library District</v>
      </c>
      <c r="I479" s="13" t="s">
        <v>34</v>
      </c>
      <c r="K479" s="37" t="s">
        <v>15</v>
      </c>
      <c r="L479" s="37" t="s">
        <v>16</v>
      </c>
      <c r="M479" s="37">
        <v>19</v>
      </c>
      <c r="N479" s="37">
        <v>94</v>
      </c>
      <c r="O479" s="37">
        <v>0</v>
      </c>
      <c r="P479" s="37">
        <v>0</v>
      </c>
      <c r="Q479" s="37">
        <v>0</v>
      </c>
      <c r="R479" s="37">
        <v>0</v>
      </c>
      <c r="S479" s="37">
        <v>41</v>
      </c>
      <c r="T479" s="37">
        <v>0</v>
      </c>
      <c r="U479" s="37">
        <v>0</v>
      </c>
      <c r="V479" s="37">
        <v>0</v>
      </c>
    </row>
    <row r="480" spans="1:22" x14ac:dyDescent="0.3">
      <c r="A480">
        <f>VLOOKUP(novplus_data[[#This Row],[Locationid]], [1]LibPAS_data!$A$2:$D$264, 4, FALSE)</f>
        <v>87143</v>
      </c>
      <c r="B480" s="8" t="str">
        <f>TEXT(C480,"yyyy")&amp;"-"&amp;"Q"&amp;LOOKUP(MONTH(C480),{1,4,7,10},{1,2,3,4})</f>
        <v>2015-Q3</v>
      </c>
      <c r="C480" s="9">
        <v>42248</v>
      </c>
      <c r="D480" s="43">
        <f>YEAR(DATE(YEAR(novplus_data[[#This Row],[Date]]), MONTH(novplus_data[[#This Row],[Date]])+6,1))</f>
        <v>2016</v>
      </c>
      <c r="E480" s="37" t="str">
        <f>TEXT(novplus_data[[#This Row],[Date]], "YYYY")</f>
        <v>2015</v>
      </c>
      <c r="F480" s="43" t="str">
        <f>TEXT(novplus_data[[#This Row],[Date]], "MMM")</f>
        <v>Sep</v>
      </c>
      <c r="G480" s="37" t="str">
        <f>VLOOKUP(I480,[1]LibPAS_data!$A$2:$C$601,3,FALSE)</f>
        <v>Mohave</v>
      </c>
      <c r="H480" s="37" t="str">
        <f>VLOOKUP(I480,[1]LibPAS_data!$A$2:$C$601,2,FALSE)</f>
        <v>Mohave County Library District</v>
      </c>
      <c r="I480" s="11" t="s">
        <v>36</v>
      </c>
      <c r="K480" s="37" t="s">
        <v>15</v>
      </c>
      <c r="L480" s="37" t="s">
        <v>16</v>
      </c>
      <c r="M480" s="37">
        <v>122</v>
      </c>
      <c r="N480" s="37">
        <v>1377</v>
      </c>
      <c r="O480" s="37">
        <v>0</v>
      </c>
      <c r="P480" s="37">
        <v>0</v>
      </c>
      <c r="Q480" s="37">
        <v>0</v>
      </c>
      <c r="R480" s="37">
        <v>0</v>
      </c>
      <c r="S480" s="37">
        <v>1074</v>
      </c>
      <c r="T480" s="37">
        <v>0</v>
      </c>
      <c r="U480" s="37">
        <v>0</v>
      </c>
      <c r="V480" s="37">
        <v>2</v>
      </c>
    </row>
    <row r="481" spans="1:22" x14ac:dyDescent="0.3">
      <c r="A481">
        <f>VLOOKUP(novplus_data[[#This Row],[Locationid]], [1]LibPAS_data!$A$2:$D$264, 4, FALSE)</f>
        <v>2461</v>
      </c>
      <c r="B481" s="8" t="str">
        <f>TEXT(C481,"yyyy")&amp;"-"&amp;"Q"&amp;LOOKUP(MONTH(C481),{1,4,7,10},{1,2,3,4})</f>
        <v>2015-Q3</v>
      </c>
      <c r="C481" s="9">
        <v>42248</v>
      </c>
      <c r="D481" s="43">
        <f>YEAR(DATE(YEAR(novplus_data[[#This Row],[Date]]), MONTH(novplus_data[[#This Row],[Date]])+6,1))</f>
        <v>2016</v>
      </c>
      <c r="E481" s="37" t="str">
        <f>TEXT(novplus_data[[#This Row],[Date]], "YYYY")</f>
        <v>2015</v>
      </c>
      <c r="F481" s="43" t="str">
        <f>TEXT(novplus_data[[#This Row],[Date]], "MMM")</f>
        <v>Sep</v>
      </c>
      <c r="G481" s="37" t="str">
        <f>VLOOKUP(I481,[1]LibPAS_data!$A$2:$C$601,3,FALSE)</f>
        <v>Navajo</v>
      </c>
      <c r="H481" s="37" t="str">
        <f>VLOOKUP(I481,[1]LibPAS_data!$A$2:$C$601,2,FALSE)</f>
        <v>Navajo County Library District</v>
      </c>
      <c r="I481" s="11" t="s">
        <v>37</v>
      </c>
      <c r="K481" s="37" t="s">
        <v>15</v>
      </c>
      <c r="L481" s="37" t="s">
        <v>16</v>
      </c>
      <c r="M481" s="37">
        <v>8</v>
      </c>
      <c r="N481" s="37">
        <v>23</v>
      </c>
      <c r="O481" s="37">
        <v>0</v>
      </c>
      <c r="P481" s="37">
        <v>0</v>
      </c>
      <c r="Q481" s="37">
        <v>0</v>
      </c>
      <c r="R481" s="37">
        <v>0</v>
      </c>
      <c r="S481" s="37">
        <v>16</v>
      </c>
      <c r="T481" s="37">
        <v>0</v>
      </c>
      <c r="U481" s="37">
        <v>0</v>
      </c>
      <c r="V481" s="37">
        <v>0</v>
      </c>
    </row>
    <row r="482" spans="1:22" x14ac:dyDescent="0.3">
      <c r="A482">
        <f>VLOOKUP(novplus_data[[#This Row],[Locationid]], [1]LibPAS_data!$A$2:$D$264, 4, FALSE)</f>
        <v>405419</v>
      </c>
      <c r="B482" s="8" t="str">
        <f>TEXT(C482,"yyyy")&amp;"-"&amp;"Q"&amp;LOOKUP(MONTH(C482),{1,4,7,10},{1,2,3,4})</f>
        <v>2015-Q3</v>
      </c>
      <c r="C482" s="9">
        <v>42248</v>
      </c>
      <c r="D482" s="43">
        <f>YEAR(DATE(YEAR(novplus_data[[#This Row],[Date]]), MONTH(novplus_data[[#This Row],[Date]])+6,1))</f>
        <v>2016</v>
      </c>
      <c r="E482" s="37" t="str">
        <f>TEXT(novplus_data[[#This Row],[Date]], "YYYY")</f>
        <v>2015</v>
      </c>
      <c r="F482" s="43" t="str">
        <f>TEXT(novplus_data[[#This Row],[Date]], "MMM")</f>
        <v>Sep</v>
      </c>
      <c r="G482" s="37" t="str">
        <f>VLOOKUP(I482,[1]LibPAS_data!$A$2:$C$601,3,FALSE)</f>
        <v>Pima</v>
      </c>
      <c r="H482" s="37" t="str">
        <f>VLOOKUP(I482,[1]LibPAS_data!$A$2:$C$601,2,FALSE)</f>
        <v>Pima County Public Library</v>
      </c>
      <c r="I482" s="11" t="s">
        <v>38</v>
      </c>
      <c r="K482" s="37" t="s">
        <v>19</v>
      </c>
      <c r="L482" s="37" t="s">
        <v>16</v>
      </c>
      <c r="M482" s="37">
        <v>43942</v>
      </c>
      <c r="N482" s="37">
        <v>109609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37">
        <v>0</v>
      </c>
      <c r="U482" s="37">
        <v>0</v>
      </c>
      <c r="V482" s="37">
        <v>0</v>
      </c>
    </row>
    <row r="483" spans="1:22" x14ac:dyDescent="0.3">
      <c r="A483">
        <f>VLOOKUP(novplus_data[[#This Row],[Locationid]], [1]LibPAS_data!$A$2:$D$264, 4, FALSE)</f>
        <v>405419</v>
      </c>
      <c r="B483" s="8" t="str">
        <f>TEXT(C483,"yyyy")&amp;"-"&amp;"Q"&amp;LOOKUP(MONTH(C483),{1,4,7,10},{1,2,3,4})</f>
        <v>2015-Q3</v>
      </c>
      <c r="C483" s="9">
        <v>42248</v>
      </c>
      <c r="D483" s="43">
        <f>YEAR(DATE(YEAR(novplus_data[[#This Row],[Date]]), MONTH(novplus_data[[#This Row],[Date]])+6,1))</f>
        <v>2016</v>
      </c>
      <c r="E483" s="37" t="str">
        <f>TEXT(novplus_data[[#This Row],[Date]], "YYYY")</f>
        <v>2015</v>
      </c>
      <c r="F483" s="43" t="str">
        <f>TEXT(novplus_data[[#This Row],[Date]], "MMM")</f>
        <v>Sep</v>
      </c>
      <c r="G483" s="37" t="str">
        <f>VLOOKUP(I483,[1]LibPAS_data!$A$2:$C$601,3,FALSE)</f>
        <v>Pima</v>
      </c>
      <c r="H483" s="37" t="str">
        <f>VLOOKUP(I483,[1]LibPAS_data!$A$2:$C$601,2,FALSE)</f>
        <v>Pima County Public Library</v>
      </c>
      <c r="I483" s="11" t="s">
        <v>38</v>
      </c>
      <c r="K483" s="37" t="s">
        <v>15</v>
      </c>
      <c r="L483" s="37" t="s">
        <v>16</v>
      </c>
      <c r="M483" s="37">
        <v>107</v>
      </c>
      <c r="N483" s="37">
        <v>313</v>
      </c>
      <c r="O483" s="37">
        <v>0</v>
      </c>
      <c r="P483" s="37">
        <v>0</v>
      </c>
      <c r="Q483" s="37">
        <v>0</v>
      </c>
      <c r="R483" s="37">
        <v>0</v>
      </c>
      <c r="S483" s="37">
        <v>250</v>
      </c>
      <c r="T483" s="37">
        <v>0</v>
      </c>
      <c r="U483" s="37">
        <v>0</v>
      </c>
      <c r="V483" s="37">
        <v>94</v>
      </c>
    </row>
    <row r="484" spans="1:22" x14ac:dyDescent="0.3">
      <c r="A484">
        <f>VLOOKUP(novplus_data[[#This Row],[Locationid]], [1]LibPAS_data!$A$2:$D$264, 4, FALSE)</f>
        <v>405419</v>
      </c>
      <c r="B484" s="8" t="str">
        <f>TEXT(C484,"yyyy")&amp;"-"&amp;"Q"&amp;LOOKUP(MONTH(C484),{1,4,7,10},{1,2,3,4})</f>
        <v>2015-Q3</v>
      </c>
      <c r="C484" s="9">
        <v>42248</v>
      </c>
      <c r="D484" s="43">
        <f>YEAR(DATE(YEAR(novplus_data[[#This Row],[Date]]), MONTH(novplus_data[[#This Row],[Date]])+6,1))</f>
        <v>2016</v>
      </c>
      <c r="E484" s="37" t="str">
        <f>TEXT(novplus_data[[#This Row],[Date]], "YYYY")</f>
        <v>2015</v>
      </c>
      <c r="F484" s="43" t="str">
        <f>TEXT(novplus_data[[#This Row],[Date]], "MMM")</f>
        <v>Sep</v>
      </c>
      <c r="G484" s="37" t="str">
        <f>VLOOKUP(I484,[1]LibPAS_data!$A$2:$C$601,3,FALSE)</f>
        <v>Pima</v>
      </c>
      <c r="H484" s="37" t="str">
        <f>VLOOKUP(I484,[1]LibPAS_data!$A$2:$C$601,2,FALSE)</f>
        <v>Pima County Public Library</v>
      </c>
      <c r="I484" s="11" t="s">
        <v>38</v>
      </c>
      <c r="K484" s="37" t="s">
        <v>68</v>
      </c>
      <c r="L484" s="37" t="s">
        <v>16</v>
      </c>
      <c r="M484" s="37">
        <v>317928</v>
      </c>
      <c r="N484" s="37">
        <v>318069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37">
        <v>0</v>
      </c>
      <c r="U484" s="37">
        <v>0</v>
      </c>
      <c r="V484" s="37">
        <v>0</v>
      </c>
    </row>
    <row r="485" spans="1:22" x14ac:dyDescent="0.3">
      <c r="A485">
        <f>VLOOKUP(novplus_data[[#This Row],[Locationid]], [1]LibPAS_data!$A$2:$D$264, 4, FALSE)</f>
        <v>8901</v>
      </c>
      <c r="B485" s="8" t="str">
        <f>TEXT(C485,"yyyy")&amp;"-"&amp;"Q"&amp;LOOKUP(MONTH(C485),{1,4,7,10},{1,2,3,4})</f>
        <v>2015-Q3</v>
      </c>
      <c r="C485" s="9">
        <v>42248</v>
      </c>
      <c r="D485" s="43">
        <f>YEAR(DATE(YEAR(novplus_data[[#This Row],[Date]]), MONTH(novplus_data[[#This Row],[Date]])+6,1))</f>
        <v>2016</v>
      </c>
      <c r="E485" s="37" t="str">
        <f>TEXT(novplus_data[[#This Row],[Date]], "YYYY")</f>
        <v>2015</v>
      </c>
      <c r="F485" s="43" t="str">
        <f>TEXT(novplus_data[[#This Row],[Date]], "MMM")</f>
        <v>Sep</v>
      </c>
      <c r="G485" s="37" t="str">
        <f>VLOOKUP(I485,[1]LibPAS_data!$A$2:$C$601,3,FALSE)</f>
        <v>Pinal</v>
      </c>
      <c r="H485" s="37" t="str">
        <f>VLOOKUP(I485,[1]LibPAS_data!$A$2:$C$601,2,FALSE)</f>
        <v>Pinal County Library District</v>
      </c>
      <c r="I485" s="11" t="s">
        <v>54</v>
      </c>
      <c r="K485" s="37" t="s">
        <v>15</v>
      </c>
      <c r="L485" s="37" t="s">
        <v>16</v>
      </c>
      <c r="M485" s="37">
        <v>99</v>
      </c>
      <c r="N485" s="37">
        <v>275</v>
      </c>
      <c r="O485" s="37">
        <v>0</v>
      </c>
      <c r="P485" s="37">
        <v>0</v>
      </c>
      <c r="Q485" s="37">
        <v>0</v>
      </c>
      <c r="R485" s="37">
        <v>0</v>
      </c>
      <c r="S485" s="37">
        <v>257</v>
      </c>
      <c r="T485" s="37">
        <v>0</v>
      </c>
      <c r="U485" s="37">
        <v>0</v>
      </c>
      <c r="V485" s="37">
        <v>40</v>
      </c>
    </row>
    <row r="486" spans="1:22" x14ac:dyDescent="0.3">
      <c r="A486">
        <f>VLOOKUP(novplus_data[[#This Row],[Locationid]], [1]LibPAS_data!$A$2:$D$264, 4, FALSE)</f>
        <v>29416</v>
      </c>
      <c r="B486" s="8" t="str">
        <f>TEXT(C486,"yyyy")&amp;"-"&amp;"Q"&amp;LOOKUP(MONTH(C486),{1,4,7,10},{1,2,3,4})</f>
        <v>2015-Q3</v>
      </c>
      <c r="C486" s="9">
        <v>42248</v>
      </c>
      <c r="D486" s="43">
        <f>YEAR(DATE(YEAR(novplus_data[[#This Row],[Date]]), MONTH(novplus_data[[#This Row],[Date]])+6,1))</f>
        <v>2016</v>
      </c>
      <c r="E486" s="37" t="str">
        <f>TEXT(novplus_data[[#This Row],[Date]], "YYYY")</f>
        <v>2015</v>
      </c>
      <c r="F486" s="43" t="str">
        <f>TEXT(novplus_data[[#This Row],[Date]], "MMM")</f>
        <v>Sep</v>
      </c>
      <c r="G486" s="37" t="str">
        <f>VLOOKUP(I486,[1]LibPAS_data!$A$2:$C$601,3,FALSE)</f>
        <v>Yavapai</v>
      </c>
      <c r="H486" s="37" t="str">
        <f>VLOOKUP(I486,[1]LibPAS_data!$A$2:$C$601,2,FALSE)</f>
        <v>Prescott Public Library</v>
      </c>
      <c r="I486" s="11" t="s">
        <v>39</v>
      </c>
      <c r="K486" s="37" t="s">
        <v>15</v>
      </c>
      <c r="L486" s="37" t="s">
        <v>16</v>
      </c>
      <c r="M486" s="37">
        <v>66</v>
      </c>
      <c r="N486" s="37">
        <v>211</v>
      </c>
      <c r="O486" s="37">
        <v>0</v>
      </c>
      <c r="P486" s="37">
        <v>0</v>
      </c>
      <c r="Q486" s="37">
        <v>0</v>
      </c>
      <c r="R486" s="37">
        <v>0</v>
      </c>
      <c r="S486" s="37">
        <v>254</v>
      </c>
      <c r="T486" s="37">
        <v>0</v>
      </c>
      <c r="U486" s="37">
        <v>0</v>
      </c>
      <c r="V486" s="37">
        <v>279</v>
      </c>
    </row>
    <row r="487" spans="1:22" x14ac:dyDescent="0.3">
      <c r="A487">
        <f>VLOOKUP(novplus_data[[#This Row],[Locationid]], [1]LibPAS_data!$A$2:$D$264, 4, FALSE)</f>
        <v>11980</v>
      </c>
      <c r="B487" s="8" t="str">
        <f>TEXT(C487,"yyyy")&amp;"-"&amp;"Q"&amp;LOOKUP(MONTH(C487),{1,4,7,10},{1,2,3,4})</f>
        <v>2015-Q3</v>
      </c>
      <c r="C487" s="9">
        <v>42248</v>
      </c>
      <c r="D487" s="43">
        <f>YEAR(DATE(YEAR(novplus_data[[#This Row],[Date]]), MONTH(novplus_data[[#This Row],[Date]])+6,1))</f>
        <v>2016</v>
      </c>
      <c r="E487" s="37" t="str">
        <f>TEXT(novplus_data[[#This Row],[Date]], "YYYY")</f>
        <v>2015</v>
      </c>
      <c r="F487" s="43" t="str">
        <f>TEXT(novplus_data[[#This Row],[Date]], "MMM")</f>
        <v>Sep</v>
      </c>
      <c r="G487" s="37" t="str">
        <f>VLOOKUP(I487,[1]LibPAS_data!$A$2:$C$601,3,FALSE)</f>
        <v>Graham</v>
      </c>
      <c r="H487" s="37" t="str">
        <f>VLOOKUP(I487,[1]LibPAS_data!$A$2:$C$601,2,FALSE)</f>
        <v>Safford City - Graham County Library</v>
      </c>
      <c r="I487" s="11" t="s">
        <v>41</v>
      </c>
      <c r="K487" s="37" t="s">
        <v>15</v>
      </c>
      <c r="L487" s="37" t="s">
        <v>16</v>
      </c>
      <c r="M487" s="37">
        <v>3</v>
      </c>
      <c r="N487" s="37">
        <v>4</v>
      </c>
      <c r="O487" s="37">
        <v>0</v>
      </c>
      <c r="P487" s="37">
        <v>0</v>
      </c>
      <c r="Q487" s="37">
        <v>0</v>
      </c>
      <c r="R487" s="37">
        <v>0</v>
      </c>
      <c r="S487" s="37">
        <v>5</v>
      </c>
      <c r="T487" s="37">
        <v>0</v>
      </c>
      <c r="U487" s="37">
        <v>0</v>
      </c>
      <c r="V487" s="37">
        <v>0</v>
      </c>
    </row>
    <row r="488" spans="1:22" x14ac:dyDescent="0.3">
      <c r="A488">
        <f>VLOOKUP(novplus_data[[#This Row],[Locationid]], [1]LibPAS_data!$A$2:$D$264, 4, FALSE)</f>
        <v>9301</v>
      </c>
      <c r="B488" s="8" t="str">
        <f>TEXT(C488,"yyyy")&amp;"-"&amp;"Q"&amp;LOOKUP(MONTH(C488),{1,4,7,10},{1,2,3,4})</f>
        <v>2015-Q3</v>
      </c>
      <c r="C488" s="9">
        <v>42248</v>
      </c>
      <c r="D488" s="43">
        <f>YEAR(DATE(YEAR(novplus_data[[#This Row],[Date]]), MONTH(novplus_data[[#This Row],[Date]])+6,1))</f>
        <v>2016</v>
      </c>
      <c r="E488" s="37" t="str">
        <f>TEXT(novplus_data[[#This Row],[Date]], "YYYY")</f>
        <v>2015</v>
      </c>
      <c r="F488" s="43" t="str">
        <f>TEXT(novplus_data[[#This Row],[Date]], "MMM")</f>
        <v>Sep</v>
      </c>
      <c r="G488" s="37" t="str">
        <f>VLOOKUP(I488,[1]LibPAS_data!$A$2:$C$601,3,FALSE)</f>
        <v>Yavapai</v>
      </c>
      <c r="H488" s="37" t="str">
        <f>VLOOKUP(I488,[1]LibPAS_data!$A$2:$C$601,2,FALSE)</f>
        <v>Yavapai County Library District</v>
      </c>
      <c r="I488" s="11" t="s">
        <v>43</v>
      </c>
      <c r="K488" s="37" t="s">
        <v>23</v>
      </c>
      <c r="L488" s="37" t="s">
        <v>16</v>
      </c>
      <c r="M488" s="37">
        <v>83</v>
      </c>
      <c r="N488" s="37">
        <v>134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37">
        <v>0</v>
      </c>
      <c r="U488" s="37">
        <v>0</v>
      </c>
      <c r="V488" s="37">
        <v>0</v>
      </c>
    </row>
    <row r="489" spans="1:22" x14ac:dyDescent="0.3">
      <c r="A489">
        <f>VLOOKUP(novplus_data[[#This Row],[Locationid]], [1]LibPAS_data!$A$2:$D$264, 4, FALSE)</f>
        <v>9301</v>
      </c>
      <c r="B489" s="8" t="str">
        <f>TEXT(C489,"yyyy")&amp;"-"&amp;"Q"&amp;LOOKUP(MONTH(C489),{1,4,7,10},{1,2,3,4})</f>
        <v>2015-Q3</v>
      </c>
      <c r="C489" s="9">
        <v>42248</v>
      </c>
      <c r="D489" s="43">
        <f>YEAR(DATE(YEAR(novplus_data[[#This Row],[Date]]), MONTH(novplus_data[[#This Row],[Date]])+6,1))</f>
        <v>2016</v>
      </c>
      <c r="E489" s="37" t="str">
        <f>TEXT(novplus_data[[#This Row],[Date]], "YYYY")</f>
        <v>2015</v>
      </c>
      <c r="F489" s="43" t="str">
        <f>TEXT(novplus_data[[#This Row],[Date]], "MMM")</f>
        <v>Sep</v>
      </c>
      <c r="G489" s="37" t="str">
        <f>VLOOKUP(I489,[1]LibPAS_data!$A$2:$C$601,3,FALSE)</f>
        <v>Yavapai</v>
      </c>
      <c r="H489" s="37" t="str">
        <f>VLOOKUP(I489,[1]LibPAS_data!$A$2:$C$601,2,FALSE)</f>
        <v>Yavapai County Library District</v>
      </c>
      <c r="I489" s="11" t="s">
        <v>43</v>
      </c>
      <c r="K489" s="37" t="s">
        <v>21</v>
      </c>
      <c r="L489" s="37" t="s">
        <v>16</v>
      </c>
      <c r="M489" s="37">
        <v>59196</v>
      </c>
      <c r="N489" s="37">
        <v>123071</v>
      </c>
      <c r="O489" s="37">
        <v>0</v>
      </c>
      <c r="P489" s="37">
        <v>0</v>
      </c>
      <c r="Q489" s="37">
        <v>0</v>
      </c>
      <c r="R489" s="37">
        <v>0</v>
      </c>
      <c r="S489" s="37">
        <v>0</v>
      </c>
      <c r="T489" s="37">
        <v>0</v>
      </c>
      <c r="U489" s="37">
        <v>0</v>
      </c>
      <c r="V489" s="37">
        <v>0</v>
      </c>
    </row>
    <row r="490" spans="1:22" x14ac:dyDescent="0.3">
      <c r="A490" t="e">
        <f>VLOOKUP(novplus_data[[#This Row],[Locationid]], [1]LibPAS_data!$A$2:$D$264, 4, FALSE)</f>
        <v>#N/A</v>
      </c>
      <c r="B490" s="8" t="str">
        <f>TEXT(C490,"yyyy")&amp;"-"&amp;"Q"&amp;LOOKUP(MONTH(C490),{1,4,7,10},{1,2,3,4})</f>
        <v>2015-Q3</v>
      </c>
      <c r="C490" s="9">
        <v>42248</v>
      </c>
      <c r="D490" s="43">
        <f>YEAR(DATE(YEAR(novplus_data[[#This Row],[Date]]), MONTH(novplus_data[[#This Row],[Date]])+6,1))</f>
        <v>2016</v>
      </c>
      <c r="E490" s="37" t="str">
        <f>TEXT(novplus_data[[#This Row],[Date]], "YYYY")</f>
        <v>2015</v>
      </c>
      <c r="F490" s="43" t="str">
        <f>TEXT(novplus_data[[#This Row],[Date]], "MMM")</f>
        <v>Sep</v>
      </c>
      <c r="G490" s="37" t="str">
        <f>VLOOKUP(I490,[1]LibPAS_data!$A$2:$C$601,3,FALSE)</f>
        <v>Yuma</v>
      </c>
      <c r="H490" s="37" t="str">
        <f>VLOOKUP(I490,[1]LibPAS_data!$A$2:$C$601,2,FALSE)</f>
        <v>Yuma County Library District</v>
      </c>
      <c r="I490" s="11" t="s">
        <v>44</v>
      </c>
      <c r="K490" s="37" t="s">
        <v>23</v>
      </c>
      <c r="L490" s="37" t="s">
        <v>16</v>
      </c>
      <c r="M490" s="37">
        <v>6235</v>
      </c>
      <c r="N490" s="37">
        <v>18015</v>
      </c>
      <c r="O490" s="37">
        <v>0</v>
      </c>
      <c r="P490" s="37">
        <v>0</v>
      </c>
      <c r="Q490" s="37">
        <v>0</v>
      </c>
      <c r="R490" s="37">
        <v>0</v>
      </c>
      <c r="S490" s="37">
        <v>0</v>
      </c>
      <c r="T490" s="37">
        <v>0</v>
      </c>
      <c r="U490" s="37">
        <v>0</v>
      </c>
      <c r="V490" s="37">
        <v>0</v>
      </c>
    </row>
    <row r="491" spans="1:22" x14ac:dyDescent="0.3">
      <c r="A491" t="e">
        <f>VLOOKUP(novplus_data[[#This Row],[Locationid]], [1]LibPAS_data!$A$2:$D$264, 4, FALSE)</f>
        <v>#N/A</v>
      </c>
      <c r="B491" s="8" t="str">
        <f>TEXT(C491,"yyyy")&amp;"-"&amp;"Q"&amp;LOOKUP(MONTH(C491),{1,4,7,10},{1,2,3,4})</f>
        <v>2015-Q3</v>
      </c>
      <c r="C491" s="9">
        <v>42248</v>
      </c>
      <c r="D491" s="43">
        <f>YEAR(DATE(YEAR(novplus_data[[#This Row],[Date]]), MONTH(novplus_data[[#This Row],[Date]])+6,1))</f>
        <v>2016</v>
      </c>
      <c r="E491" s="37" t="str">
        <f>TEXT(novplus_data[[#This Row],[Date]], "YYYY")</f>
        <v>2015</v>
      </c>
      <c r="F491" s="43" t="str">
        <f>TEXT(novplus_data[[#This Row],[Date]], "MMM")</f>
        <v>Sep</v>
      </c>
      <c r="G491" s="37" t="str">
        <f>VLOOKUP(I491,[1]LibPAS_data!$A$2:$C$601,3,FALSE)</f>
        <v>Yuma</v>
      </c>
      <c r="H491" s="37" t="str">
        <f>VLOOKUP(I491,[1]LibPAS_data!$A$2:$C$601,2,FALSE)</f>
        <v>Yuma County Library District</v>
      </c>
      <c r="I491" s="11" t="s">
        <v>44</v>
      </c>
      <c r="K491" s="37" t="s">
        <v>22</v>
      </c>
      <c r="L491" s="37" t="s">
        <v>16</v>
      </c>
      <c r="M491" s="37">
        <v>42</v>
      </c>
      <c r="N491" s="37">
        <v>159</v>
      </c>
      <c r="O491" s="37">
        <v>0</v>
      </c>
      <c r="P491" s="37">
        <v>0</v>
      </c>
      <c r="Q491" s="37">
        <v>0</v>
      </c>
      <c r="R491" s="37">
        <v>0</v>
      </c>
      <c r="S491" s="37">
        <v>172</v>
      </c>
      <c r="T491" s="37">
        <v>0</v>
      </c>
      <c r="U491" s="37">
        <v>0</v>
      </c>
      <c r="V491" s="37">
        <v>0</v>
      </c>
    </row>
    <row r="492" spans="1:22" x14ac:dyDescent="0.3">
      <c r="A492">
        <f>VLOOKUP(novplus_data[[#This Row],[Locationid]], [1]LibPAS_data!$A$2:$D$264, 4, FALSE)</f>
        <v>11452</v>
      </c>
      <c r="B492" s="8" t="str">
        <f>TEXT(C492,"yyyy")&amp;"-"&amp;"Q"&amp;LOOKUP(MONTH(C492),{1,4,7,10},{1,2,3,4})</f>
        <v>2015-Q4</v>
      </c>
      <c r="C492" s="9">
        <v>42278</v>
      </c>
      <c r="D492" s="43">
        <f>YEAR(DATE(YEAR(novplus_data[[#This Row],[Date]]), MONTH(novplus_data[[#This Row],[Date]])+6,1))</f>
        <v>2016</v>
      </c>
      <c r="E492" s="37" t="str">
        <f>TEXT(novplus_data[[#This Row],[Date]], "YYYY")</f>
        <v>2015</v>
      </c>
      <c r="F492" s="43" t="str">
        <f>TEXT(novplus_data[[#This Row],[Date]], "MMM")</f>
        <v>Oct</v>
      </c>
      <c r="G492" s="37" t="str">
        <f>VLOOKUP(I492,[1]LibPAS_data!$A$2:$C$601,3,FALSE)</f>
        <v>Apache</v>
      </c>
      <c r="H492" s="37" t="str">
        <f>VLOOKUP(I492,[1]LibPAS_data!$A$2:$C$601,2,FALSE)</f>
        <v>Apache County Library District Office</v>
      </c>
      <c r="I492" s="3" t="s">
        <v>29</v>
      </c>
      <c r="K492" s="37" t="s">
        <v>15</v>
      </c>
      <c r="L492" s="37" t="s">
        <v>16</v>
      </c>
      <c r="M492" s="37">
        <v>4</v>
      </c>
      <c r="N492" s="37">
        <v>21</v>
      </c>
      <c r="O492" s="37">
        <v>0</v>
      </c>
      <c r="P492" s="37">
        <v>0</v>
      </c>
      <c r="Q492" s="37">
        <v>0</v>
      </c>
      <c r="R492" s="37">
        <v>0</v>
      </c>
      <c r="S492" s="37">
        <v>11</v>
      </c>
      <c r="T492" s="37">
        <v>0</v>
      </c>
      <c r="U492" s="37">
        <v>0</v>
      </c>
      <c r="V492" s="37">
        <v>0</v>
      </c>
    </row>
    <row r="493" spans="1:22" x14ac:dyDescent="0.3">
      <c r="A493" t="e">
        <f>VLOOKUP(novplus_data[[#This Row],[Locationid]], [1]LibPAS_data!$A$2:$D$264, 4, FALSE)</f>
        <v>#N/A</v>
      </c>
      <c r="B493" s="8" t="str">
        <f>TEXT(C493,"yyyy")&amp;"-"&amp;"Q"&amp;LOOKUP(MONTH(C493),{1,4,7,10},{1,2,3,4})</f>
        <v>2015-Q4</v>
      </c>
      <c r="C493" s="9">
        <v>42278</v>
      </c>
      <c r="D493" s="43">
        <f>YEAR(DATE(YEAR(novplus_data[[#This Row],[Date]]), MONTH(novplus_data[[#This Row],[Date]])+6,1))</f>
        <v>2016</v>
      </c>
      <c r="E493" s="37" t="str">
        <f>TEXT(novplus_data[[#This Row],[Date]], "YYYY")</f>
        <v>2015</v>
      </c>
      <c r="F493" s="43" t="str">
        <f>TEXT(novplus_data[[#This Row],[Date]], "MMM")</f>
        <v>Oct</v>
      </c>
      <c r="G493" s="37" t="str">
        <f>VLOOKUP(I493,[1]LibPAS_data!$A$2:$C$601,3,FALSE)</f>
        <v>State</v>
      </c>
      <c r="H493" s="37" t="str">
        <f>VLOOKUP(I493,[1]LibPAS_data!$A$2:$C$601,2,FALSE)</f>
        <v>Arizona State Library</v>
      </c>
      <c r="I493" s="11" t="s">
        <v>42</v>
      </c>
      <c r="K493" s="37" t="s">
        <v>17</v>
      </c>
      <c r="L493" s="37" t="s">
        <v>16</v>
      </c>
      <c r="M493" s="37">
        <v>140</v>
      </c>
      <c r="N493" s="37">
        <v>428</v>
      </c>
      <c r="O493" s="37">
        <v>3</v>
      </c>
      <c r="P493" s="37">
        <v>3</v>
      </c>
      <c r="Q493" s="37">
        <v>0</v>
      </c>
      <c r="R493" s="37">
        <v>0</v>
      </c>
      <c r="S493" s="37">
        <v>370</v>
      </c>
      <c r="T493" s="37">
        <v>0</v>
      </c>
      <c r="U493" s="37">
        <v>0</v>
      </c>
      <c r="V493" s="37">
        <v>0</v>
      </c>
    </row>
    <row r="494" spans="1:22" x14ac:dyDescent="0.3">
      <c r="A494" t="e">
        <f>VLOOKUP(novplus_data[[#This Row],[Locationid]], [1]LibPAS_data!$A$2:$D$264, 4, FALSE)</f>
        <v>#N/A</v>
      </c>
      <c r="B494" s="8" t="str">
        <f>TEXT(C494,"yyyy")&amp;"-"&amp;"Q"&amp;LOOKUP(MONTH(C494),{1,4,7,10},{1,2,3,4})</f>
        <v>2015-Q4</v>
      </c>
      <c r="C494" s="9">
        <v>42278</v>
      </c>
      <c r="D494" s="43">
        <f>YEAR(DATE(YEAR(novplus_data[[#This Row],[Date]]), MONTH(novplus_data[[#This Row],[Date]])+6,1))</f>
        <v>2016</v>
      </c>
      <c r="E494" s="37" t="str">
        <f>TEXT(novplus_data[[#This Row],[Date]], "YYYY")</f>
        <v>2015</v>
      </c>
      <c r="F494" s="43" t="str">
        <f>TEXT(novplus_data[[#This Row],[Date]], "MMM")</f>
        <v>Oct</v>
      </c>
      <c r="G494" s="37" t="str">
        <f>VLOOKUP(I494,[1]LibPAS_data!$A$2:$C$601,3,FALSE)</f>
        <v>State</v>
      </c>
      <c r="H494" s="37" t="str">
        <f>VLOOKUP(I494,[1]LibPAS_data!$A$2:$C$601,2,FALSE)</f>
        <v>Arizona State Library</v>
      </c>
      <c r="I494" s="11" t="s">
        <v>42</v>
      </c>
      <c r="K494" s="37" t="s">
        <v>15</v>
      </c>
      <c r="L494" s="37" t="s">
        <v>16</v>
      </c>
      <c r="M494" s="37">
        <v>26</v>
      </c>
      <c r="N494" s="37">
        <v>73</v>
      </c>
      <c r="O494" s="37">
        <v>0</v>
      </c>
      <c r="P494" s="37">
        <v>0</v>
      </c>
      <c r="Q494" s="37">
        <v>0</v>
      </c>
      <c r="R494" s="37">
        <v>0</v>
      </c>
      <c r="S494" s="37">
        <v>0</v>
      </c>
      <c r="T494" s="37">
        <v>0</v>
      </c>
      <c r="U494" s="37">
        <v>0</v>
      </c>
      <c r="V494" s="37">
        <v>0</v>
      </c>
    </row>
    <row r="495" spans="1:22" x14ac:dyDescent="0.3">
      <c r="A495">
        <f>VLOOKUP(novplus_data[[#This Row],[Locationid]], [1]LibPAS_data!$A$2:$D$264, 4, FALSE)</f>
        <v>22669</v>
      </c>
      <c r="B495" s="8" t="str">
        <f>TEXT(C495,"yyyy")&amp;"-"&amp;"Q"&amp;LOOKUP(MONTH(C495),{1,4,7,10},{1,2,3,4})</f>
        <v>2015-Q4</v>
      </c>
      <c r="C495" s="9">
        <v>42278</v>
      </c>
      <c r="D495" s="43">
        <f>YEAR(DATE(YEAR(novplus_data[[#This Row],[Date]]), MONTH(novplus_data[[#This Row],[Date]])+6,1))</f>
        <v>2016</v>
      </c>
      <c r="E495" s="37" t="str">
        <f>TEXT(novplus_data[[#This Row],[Date]], "YYYY")</f>
        <v>2015</v>
      </c>
      <c r="F495" s="43" t="str">
        <f>TEXT(novplus_data[[#This Row],[Date]], "MMM")</f>
        <v>Oct</v>
      </c>
      <c r="G495" s="37" t="str">
        <f>VLOOKUP(I495,[1]LibPAS_data!$A$2:$C$601,3,FALSE)</f>
        <v>Maricopa</v>
      </c>
      <c r="H495" s="37" t="str">
        <f>VLOOKUP(I495,[1]LibPAS_data!$A$2:$C$601,2,FALSE)</f>
        <v>Avondale Public Library</v>
      </c>
      <c r="I495" s="42" t="s">
        <v>28</v>
      </c>
      <c r="K495" s="37" t="s">
        <v>15</v>
      </c>
      <c r="L495" s="37" t="s">
        <v>16</v>
      </c>
      <c r="M495" s="37">
        <v>1</v>
      </c>
      <c r="N495" s="37">
        <v>2</v>
      </c>
      <c r="O495" s="37">
        <v>0</v>
      </c>
      <c r="P495" s="37">
        <v>0</v>
      </c>
      <c r="Q495" s="37">
        <v>0</v>
      </c>
      <c r="R495" s="37">
        <v>0</v>
      </c>
      <c r="S495" s="37">
        <v>2</v>
      </c>
      <c r="T495" s="37">
        <v>0</v>
      </c>
      <c r="U495" s="37">
        <v>0</v>
      </c>
      <c r="V495" s="37">
        <v>0</v>
      </c>
    </row>
    <row r="496" spans="1:22" x14ac:dyDescent="0.3">
      <c r="A496">
        <f>VLOOKUP(novplus_data[[#This Row],[Locationid]], [1]LibPAS_data!$A$2:$D$264, 4, FALSE)</f>
        <v>10528</v>
      </c>
      <c r="B496" s="8" t="str">
        <f>TEXT(C496,"yyyy")&amp;"-"&amp;"Q"&amp;LOOKUP(MONTH(C496),{1,4,7,10},{1,2,3,4})</f>
        <v>2015-Q4</v>
      </c>
      <c r="C496" s="9">
        <v>42278</v>
      </c>
      <c r="D496" s="43">
        <f>YEAR(DATE(YEAR(novplus_data[[#This Row],[Date]]), MONTH(novplus_data[[#This Row],[Date]])+6,1))</f>
        <v>2016</v>
      </c>
      <c r="E496" s="37" t="str">
        <f>TEXT(novplus_data[[#This Row],[Date]], "YYYY")</f>
        <v>2015</v>
      </c>
      <c r="F496" s="43" t="str">
        <f>TEXT(novplus_data[[#This Row],[Date]], "MMM")</f>
        <v>Oct</v>
      </c>
      <c r="G496" s="37" t="str">
        <f>VLOOKUP(I496,[1]LibPAS_data!$A$2:$C$601,3,FALSE)</f>
        <v>Yavapai</v>
      </c>
      <c r="H496" s="37" t="str">
        <f>VLOOKUP(I496,[1]LibPAS_data!$A$2:$C$601,2,FALSE)</f>
        <v>Chino Valley Public Library</v>
      </c>
      <c r="I496" s="3" t="s">
        <v>92</v>
      </c>
      <c r="K496" s="37" t="s">
        <v>15</v>
      </c>
      <c r="L496" s="37" t="s">
        <v>16</v>
      </c>
      <c r="M496" s="37">
        <v>2</v>
      </c>
      <c r="N496" s="37">
        <v>6</v>
      </c>
      <c r="O496" s="37">
        <v>0</v>
      </c>
      <c r="P496" s="37">
        <v>0</v>
      </c>
      <c r="Q496" s="37">
        <v>0</v>
      </c>
      <c r="R496" s="37">
        <v>0</v>
      </c>
      <c r="S496" s="37">
        <v>3</v>
      </c>
      <c r="T496" s="37">
        <v>0</v>
      </c>
      <c r="U496" s="37">
        <v>0</v>
      </c>
      <c r="V496" s="37">
        <v>0</v>
      </c>
    </row>
    <row r="497" spans="1:22" x14ac:dyDescent="0.3">
      <c r="A497">
        <f>VLOOKUP(novplus_data[[#This Row],[Locationid]], [1]LibPAS_data!$A$2:$D$264, 4, FALSE)</f>
        <v>1469</v>
      </c>
      <c r="B497" s="8" t="str">
        <f>TEXT(C497,"yyyy")&amp;"-"&amp;"Q"&amp;LOOKUP(MONTH(C497),{1,4,7,10},{1,2,3,4})</f>
        <v>2015-Q4</v>
      </c>
      <c r="C497" s="9">
        <v>42278</v>
      </c>
      <c r="D497" s="43">
        <f>YEAR(DATE(YEAR(novplus_data[[#This Row],[Date]]), MONTH(novplus_data[[#This Row],[Date]])+6,1))</f>
        <v>2016</v>
      </c>
      <c r="E497" s="37" t="str">
        <f>TEXT(novplus_data[[#This Row],[Date]], "YYYY")</f>
        <v>2015</v>
      </c>
      <c r="F497" s="43" t="str">
        <f>TEXT(novplus_data[[#This Row],[Date]], "MMM")</f>
        <v>Oct</v>
      </c>
      <c r="G497" s="37" t="str">
        <f>VLOOKUP(I497,[1]LibPAS_data!$A$2:$C$601,3,FALSE)</f>
        <v>Cochise</v>
      </c>
      <c r="H497" s="37" t="str">
        <f>VLOOKUP(I497,[1]LibPAS_data!$A$2:$C$601,2,FALSE)</f>
        <v>Cochise County Library District</v>
      </c>
      <c r="I497" s="11" t="s">
        <v>32</v>
      </c>
      <c r="K497" s="37" t="s">
        <v>18</v>
      </c>
      <c r="L497" s="37" t="s">
        <v>16</v>
      </c>
      <c r="M497" s="37">
        <v>11</v>
      </c>
      <c r="N497" s="37">
        <v>34</v>
      </c>
      <c r="O497" s="37">
        <v>1</v>
      </c>
      <c r="P497" s="37">
        <v>1</v>
      </c>
      <c r="Q497" s="37">
        <v>0</v>
      </c>
      <c r="R497" s="37">
        <v>0</v>
      </c>
      <c r="S497" s="37">
        <v>24</v>
      </c>
      <c r="T497" s="37">
        <v>0</v>
      </c>
      <c r="U497" s="37">
        <v>0</v>
      </c>
      <c r="V497" s="37">
        <v>0</v>
      </c>
    </row>
    <row r="498" spans="1:22" x14ac:dyDescent="0.3">
      <c r="A498">
        <f>VLOOKUP(novplus_data[[#This Row],[Locationid]], [1]LibPAS_data!$A$2:$D$264, 4, FALSE)</f>
        <v>72247</v>
      </c>
      <c r="B498" s="8" t="str">
        <f>TEXT(C498,"yyyy")&amp;"-"&amp;"Q"&amp;LOOKUP(MONTH(C498),{1,4,7,10},{1,2,3,4})</f>
        <v>2015-Q4</v>
      </c>
      <c r="C498" s="9">
        <v>42278</v>
      </c>
      <c r="D498" s="43">
        <f>YEAR(DATE(YEAR(novplus_data[[#This Row],[Date]]), MONTH(novplus_data[[#This Row],[Date]])+6,1))</f>
        <v>2016</v>
      </c>
      <c r="E498" s="37" t="str">
        <f>TEXT(novplus_data[[#This Row],[Date]], "YYYY")</f>
        <v>2015</v>
      </c>
      <c r="F498" s="43" t="str">
        <f>TEXT(novplus_data[[#This Row],[Date]], "MMM")</f>
        <v>Oct</v>
      </c>
      <c r="G498" s="37" t="str">
        <f>VLOOKUP(I498,[1]LibPAS_data!$A$2:$C$601,3,FALSE)</f>
        <v>Coconino</v>
      </c>
      <c r="H498" s="37" t="str">
        <f>VLOOKUP(I498,[1]LibPAS_data!$A$2:$C$601,2,FALSE)</f>
        <v>Flagstaff City-Coconino County Public Library</v>
      </c>
      <c r="I498" s="11" t="s">
        <v>33</v>
      </c>
      <c r="K498" s="37" t="s">
        <v>15</v>
      </c>
      <c r="L498" s="37" t="s">
        <v>16</v>
      </c>
      <c r="M498" s="37">
        <v>79</v>
      </c>
      <c r="N498" s="37">
        <v>499</v>
      </c>
      <c r="O498" s="37">
        <v>0</v>
      </c>
      <c r="P498" s="37">
        <v>0</v>
      </c>
      <c r="Q498" s="37">
        <v>0</v>
      </c>
      <c r="R498" s="37">
        <v>0</v>
      </c>
      <c r="S498" s="37">
        <v>364</v>
      </c>
      <c r="T498" s="37">
        <v>0</v>
      </c>
      <c r="U498" s="37">
        <v>0</v>
      </c>
      <c r="V498" s="37">
        <v>478</v>
      </c>
    </row>
    <row r="499" spans="1:22" x14ac:dyDescent="0.3">
      <c r="A499">
        <f>VLOOKUP(novplus_data[[#This Row],[Locationid]], [1]LibPAS_data!$A$2:$D$264, 4, FALSE)</f>
        <v>12585</v>
      </c>
      <c r="B499" s="8" t="str">
        <f>TEXT(C499,"yyyy")&amp;"-"&amp;"Q"&amp;LOOKUP(MONTH(C499),{1,4,7,10},{1,2,3,4})</f>
        <v>2015-Q4</v>
      </c>
      <c r="C499" s="9">
        <v>42278</v>
      </c>
      <c r="D499" s="43">
        <f>YEAR(DATE(YEAR(novplus_data[[#This Row],[Date]]), MONTH(novplus_data[[#This Row],[Date]])+6,1))</f>
        <v>2016</v>
      </c>
      <c r="E499" s="37" t="str">
        <f>TEXT(novplus_data[[#This Row],[Date]], "YYYY")</f>
        <v>2015</v>
      </c>
      <c r="F499" s="43" t="str">
        <f>TEXT(novplus_data[[#This Row],[Date]], "MMM")</f>
        <v>Oct</v>
      </c>
      <c r="G499" s="37" t="str">
        <f>VLOOKUP(I499,[1]LibPAS_data!$A$2:$C$601,3,FALSE)</f>
        <v>Pinal</v>
      </c>
      <c r="H499" s="37" t="str">
        <f>VLOOKUP(I499,[1]LibPAS_data!$A$2:$C$601,2,FALSE)</f>
        <v>Florence Community Library</v>
      </c>
      <c r="I499" s="3" t="s">
        <v>59</v>
      </c>
      <c r="K499" s="37" t="s">
        <v>15</v>
      </c>
      <c r="L499" s="37" t="s">
        <v>16</v>
      </c>
      <c r="M499" s="37">
        <v>1</v>
      </c>
      <c r="N499" s="37">
        <v>1</v>
      </c>
      <c r="O499" s="37">
        <v>0</v>
      </c>
      <c r="P499" s="37">
        <v>0</v>
      </c>
      <c r="Q499" s="37">
        <v>0</v>
      </c>
      <c r="R499" s="37">
        <v>0</v>
      </c>
      <c r="S499" s="37">
        <v>0</v>
      </c>
      <c r="T499" s="37">
        <v>0</v>
      </c>
      <c r="U499" s="37">
        <v>0</v>
      </c>
      <c r="V499" s="37">
        <v>0</v>
      </c>
    </row>
    <row r="500" spans="1:22" x14ac:dyDescent="0.3">
      <c r="A500">
        <f>VLOOKUP(novplus_data[[#This Row],[Locationid]], [1]LibPAS_data!$A$2:$D$264, 4, FALSE)</f>
        <v>72</v>
      </c>
      <c r="B500" s="8" t="str">
        <f>TEXT(C500,"yyyy")&amp;"-"&amp;"Q"&amp;LOOKUP(MONTH(C500),{1,4,7,10},{1,2,3,4})</f>
        <v>2015-Q4</v>
      </c>
      <c r="C500" s="9">
        <v>42278</v>
      </c>
      <c r="D500" s="43">
        <f>YEAR(DATE(YEAR(novplus_data[[#This Row],[Date]]), MONTH(novplus_data[[#This Row],[Date]])+6,1))</f>
        <v>2016</v>
      </c>
      <c r="E500" s="37" t="str">
        <f>TEXT(novplus_data[[#This Row],[Date]], "YYYY")</f>
        <v>2015</v>
      </c>
      <c r="F500" s="43" t="str">
        <f>TEXT(novplus_data[[#This Row],[Date]], "MMM")</f>
        <v>Oct</v>
      </c>
      <c r="G500" s="37" t="str">
        <f>VLOOKUP(I500,[1]LibPAS_data!$A$2:$C$601,3,FALSE)</f>
        <v>Gila</v>
      </c>
      <c r="H500" s="37" t="str">
        <f>VLOOKUP(I500,[1]LibPAS_data!$A$2:$C$601,2,FALSE)</f>
        <v>Gila County Library District</v>
      </c>
      <c r="I500" s="13" t="s">
        <v>34</v>
      </c>
      <c r="K500" s="37" t="s">
        <v>15</v>
      </c>
      <c r="L500" s="37" t="s">
        <v>16</v>
      </c>
      <c r="M500" s="37">
        <v>22</v>
      </c>
      <c r="N500" s="37">
        <v>171</v>
      </c>
      <c r="O500" s="37">
        <v>0</v>
      </c>
      <c r="P500" s="37">
        <v>0</v>
      </c>
      <c r="Q500" s="37">
        <v>0</v>
      </c>
      <c r="R500" s="37">
        <v>0</v>
      </c>
      <c r="S500" s="37">
        <v>73</v>
      </c>
      <c r="T500" s="37">
        <v>0</v>
      </c>
      <c r="U500" s="37">
        <v>0</v>
      </c>
      <c r="V500" s="37">
        <v>0</v>
      </c>
    </row>
    <row r="501" spans="1:22" x14ac:dyDescent="0.3">
      <c r="A501">
        <f>VLOOKUP(novplus_data[[#This Row],[Locationid]], [1]LibPAS_data!$A$2:$D$264, 4, FALSE)</f>
        <v>87143</v>
      </c>
      <c r="B501" s="8" t="str">
        <f>TEXT(C501,"yyyy")&amp;"-"&amp;"Q"&amp;LOOKUP(MONTH(C501),{1,4,7,10},{1,2,3,4})</f>
        <v>2015-Q4</v>
      </c>
      <c r="C501" s="9">
        <v>42278</v>
      </c>
      <c r="D501" s="43">
        <f>YEAR(DATE(YEAR(novplus_data[[#This Row],[Date]]), MONTH(novplus_data[[#This Row],[Date]])+6,1))</f>
        <v>2016</v>
      </c>
      <c r="E501" s="37" t="str">
        <f>TEXT(novplus_data[[#This Row],[Date]], "YYYY")</f>
        <v>2015</v>
      </c>
      <c r="F501" s="43" t="str">
        <f>TEXT(novplus_data[[#This Row],[Date]], "MMM")</f>
        <v>Oct</v>
      </c>
      <c r="G501" s="37" t="str">
        <f>VLOOKUP(I501,[1]LibPAS_data!$A$2:$C$601,3,FALSE)</f>
        <v>Mohave</v>
      </c>
      <c r="H501" s="37" t="str">
        <f>VLOOKUP(I501,[1]LibPAS_data!$A$2:$C$601,2,FALSE)</f>
        <v>Mohave County Library District</v>
      </c>
      <c r="I501" s="11" t="s">
        <v>36</v>
      </c>
      <c r="K501" s="37" t="s">
        <v>15</v>
      </c>
      <c r="L501" s="37" t="s">
        <v>16</v>
      </c>
      <c r="M501" s="37">
        <v>127</v>
      </c>
      <c r="N501" s="37">
        <v>942</v>
      </c>
      <c r="O501" s="37">
        <v>0</v>
      </c>
      <c r="P501" s="37">
        <v>0</v>
      </c>
      <c r="Q501" s="37">
        <v>0</v>
      </c>
      <c r="R501" s="37">
        <v>0</v>
      </c>
      <c r="S501" s="37">
        <v>849</v>
      </c>
      <c r="T501" s="37">
        <v>0</v>
      </c>
      <c r="U501" s="37">
        <v>0</v>
      </c>
      <c r="V501" s="37">
        <v>5</v>
      </c>
    </row>
    <row r="502" spans="1:22" x14ac:dyDescent="0.3">
      <c r="A502">
        <f>VLOOKUP(novplus_data[[#This Row],[Locationid]], [1]LibPAS_data!$A$2:$D$264, 4, FALSE)</f>
        <v>2461</v>
      </c>
      <c r="B502" s="8" t="str">
        <f>TEXT(C502,"yyyy")&amp;"-"&amp;"Q"&amp;LOOKUP(MONTH(C502),{1,4,7,10},{1,2,3,4})</f>
        <v>2015-Q4</v>
      </c>
      <c r="C502" s="9">
        <v>42278</v>
      </c>
      <c r="D502" s="43">
        <f>YEAR(DATE(YEAR(novplus_data[[#This Row],[Date]]), MONTH(novplus_data[[#This Row],[Date]])+6,1))</f>
        <v>2016</v>
      </c>
      <c r="E502" s="37" t="str">
        <f>TEXT(novplus_data[[#This Row],[Date]], "YYYY")</f>
        <v>2015</v>
      </c>
      <c r="F502" s="43" t="str">
        <f>TEXT(novplus_data[[#This Row],[Date]], "MMM")</f>
        <v>Oct</v>
      </c>
      <c r="G502" s="37" t="str">
        <f>VLOOKUP(I502,[1]LibPAS_data!$A$2:$C$601,3,FALSE)</f>
        <v>Navajo</v>
      </c>
      <c r="H502" s="37" t="str">
        <f>VLOOKUP(I502,[1]LibPAS_data!$A$2:$C$601,2,FALSE)</f>
        <v>Navajo County Library District</v>
      </c>
      <c r="I502" s="11" t="s">
        <v>37</v>
      </c>
      <c r="K502" s="37" t="s">
        <v>15</v>
      </c>
      <c r="L502" s="37" t="s">
        <v>16</v>
      </c>
      <c r="M502" s="37">
        <v>5</v>
      </c>
      <c r="N502" s="37">
        <v>10</v>
      </c>
      <c r="O502" s="37">
        <v>0</v>
      </c>
      <c r="P502" s="37">
        <v>0</v>
      </c>
      <c r="Q502" s="37">
        <v>0</v>
      </c>
      <c r="R502" s="37">
        <v>0</v>
      </c>
      <c r="S502" s="37">
        <v>6</v>
      </c>
      <c r="T502" s="37">
        <v>0</v>
      </c>
      <c r="U502" s="37">
        <v>0</v>
      </c>
      <c r="V502" s="37">
        <v>0</v>
      </c>
    </row>
    <row r="503" spans="1:22" x14ac:dyDescent="0.3">
      <c r="A503">
        <f>VLOOKUP(novplus_data[[#This Row],[Locationid]], [1]LibPAS_data!$A$2:$D$264, 4, FALSE)</f>
        <v>13597</v>
      </c>
      <c r="B503" s="8" t="str">
        <f>TEXT(C503,"yyyy")&amp;"-"&amp;"Q"&amp;LOOKUP(MONTH(C503),{1,4,7,10},{1,2,3,4})</f>
        <v>2015-Q4</v>
      </c>
      <c r="C503" s="9">
        <v>42278</v>
      </c>
      <c r="D503" s="43">
        <f>YEAR(DATE(YEAR(novplus_data[[#This Row],[Date]]), MONTH(novplus_data[[#This Row],[Date]])+6,1))</f>
        <v>2016</v>
      </c>
      <c r="E503" s="37" t="str">
        <f>TEXT(novplus_data[[#This Row],[Date]], "YYYY")</f>
        <v>2015</v>
      </c>
      <c r="F503" s="43" t="str">
        <f>TEXT(novplus_data[[#This Row],[Date]], "MMM")</f>
        <v>Oct</v>
      </c>
      <c r="G503" s="37" t="str">
        <f>VLOOKUP(I503,[1]LibPAS_data!$A$2:$C$601,3,FALSE)</f>
        <v>Gila</v>
      </c>
      <c r="H503" s="37" t="str">
        <f>VLOOKUP(I503,[1]LibPAS_data!$A$2:$C$601,2,FALSE)</f>
        <v>Payson Public Library</v>
      </c>
      <c r="I503" s="3" t="s">
        <v>94</v>
      </c>
      <c r="K503" s="37" t="s">
        <v>15</v>
      </c>
      <c r="L503" s="37" t="s">
        <v>16</v>
      </c>
      <c r="M503" s="37">
        <v>1</v>
      </c>
      <c r="N503" s="37">
        <v>1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37">
        <v>0</v>
      </c>
      <c r="U503" s="37">
        <v>0</v>
      </c>
      <c r="V503" s="37">
        <v>0</v>
      </c>
    </row>
    <row r="504" spans="1:22" x14ac:dyDescent="0.3">
      <c r="A504">
        <f>VLOOKUP(novplus_data[[#This Row],[Locationid]], [1]LibPAS_data!$A$2:$D$264, 4, FALSE)</f>
        <v>405419</v>
      </c>
      <c r="B504" s="8" t="str">
        <f>TEXT(C504,"yyyy")&amp;"-"&amp;"Q"&amp;LOOKUP(MONTH(C504),{1,4,7,10},{1,2,3,4})</f>
        <v>2015-Q4</v>
      </c>
      <c r="C504" s="9">
        <v>42278</v>
      </c>
      <c r="D504" s="43">
        <f>YEAR(DATE(YEAR(novplus_data[[#This Row],[Date]]), MONTH(novplus_data[[#This Row],[Date]])+6,1))</f>
        <v>2016</v>
      </c>
      <c r="E504" s="37" t="str">
        <f>TEXT(novplus_data[[#This Row],[Date]], "YYYY")</f>
        <v>2015</v>
      </c>
      <c r="F504" s="43" t="str">
        <f>TEXT(novplus_data[[#This Row],[Date]], "MMM")</f>
        <v>Oct</v>
      </c>
      <c r="G504" s="37" t="str">
        <f>VLOOKUP(I504,[1]LibPAS_data!$A$2:$C$601,3,FALSE)</f>
        <v>Pima</v>
      </c>
      <c r="H504" s="37" t="str">
        <f>VLOOKUP(I504,[1]LibPAS_data!$A$2:$C$601,2,FALSE)</f>
        <v>Pima County Public Library</v>
      </c>
      <c r="I504" s="11" t="s">
        <v>38</v>
      </c>
      <c r="K504" s="37" t="s">
        <v>68</v>
      </c>
      <c r="L504" s="37" t="s">
        <v>16</v>
      </c>
      <c r="M504" s="37">
        <v>291679</v>
      </c>
      <c r="N504" s="37">
        <v>291881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37">
        <v>0</v>
      </c>
      <c r="U504" s="37">
        <v>0</v>
      </c>
      <c r="V504" s="37">
        <v>0</v>
      </c>
    </row>
    <row r="505" spans="1:22" x14ac:dyDescent="0.3">
      <c r="A505">
        <f>VLOOKUP(novplus_data[[#This Row],[Locationid]], [1]LibPAS_data!$A$2:$D$264, 4, FALSE)</f>
        <v>405419</v>
      </c>
      <c r="B505" s="8" t="str">
        <f>TEXT(C505,"yyyy")&amp;"-"&amp;"Q"&amp;LOOKUP(MONTH(C505),{1,4,7,10},{1,2,3,4})</f>
        <v>2015-Q4</v>
      </c>
      <c r="C505" s="9">
        <v>42278</v>
      </c>
      <c r="D505" s="43">
        <f>YEAR(DATE(YEAR(novplus_data[[#This Row],[Date]]), MONTH(novplus_data[[#This Row],[Date]])+6,1))</f>
        <v>2016</v>
      </c>
      <c r="E505" s="37" t="str">
        <f>TEXT(novplus_data[[#This Row],[Date]], "YYYY")</f>
        <v>2015</v>
      </c>
      <c r="F505" s="43" t="str">
        <f>TEXT(novplus_data[[#This Row],[Date]], "MMM")</f>
        <v>Oct</v>
      </c>
      <c r="G505" s="37" t="str">
        <f>VLOOKUP(I505,[1]LibPAS_data!$A$2:$C$601,3,FALSE)</f>
        <v>Pima</v>
      </c>
      <c r="H505" s="37" t="str">
        <f>VLOOKUP(I505,[1]LibPAS_data!$A$2:$C$601,2,FALSE)</f>
        <v>Pima County Public Library</v>
      </c>
      <c r="I505" s="11" t="s">
        <v>38</v>
      </c>
      <c r="K505" s="37" t="s">
        <v>15</v>
      </c>
      <c r="L505" s="37" t="s">
        <v>16</v>
      </c>
      <c r="M505" s="37">
        <v>90</v>
      </c>
      <c r="N505" s="37">
        <v>278</v>
      </c>
      <c r="O505" s="37">
        <v>0</v>
      </c>
      <c r="P505" s="37">
        <v>0</v>
      </c>
      <c r="Q505" s="37">
        <v>0</v>
      </c>
      <c r="R505" s="37">
        <v>0</v>
      </c>
      <c r="S505" s="37">
        <v>255</v>
      </c>
      <c r="T505" s="37">
        <v>0</v>
      </c>
      <c r="U505" s="37">
        <v>0</v>
      </c>
      <c r="V505" s="37">
        <v>27</v>
      </c>
    </row>
    <row r="506" spans="1:22" x14ac:dyDescent="0.3">
      <c r="A506">
        <f>VLOOKUP(novplus_data[[#This Row],[Locationid]], [1]LibPAS_data!$A$2:$D$264, 4, FALSE)</f>
        <v>405419</v>
      </c>
      <c r="B506" s="8" t="str">
        <f>TEXT(C506,"yyyy")&amp;"-"&amp;"Q"&amp;LOOKUP(MONTH(C506),{1,4,7,10},{1,2,3,4})</f>
        <v>2015-Q4</v>
      </c>
      <c r="C506" s="9">
        <v>42278</v>
      </c>
      <c r="D506" s="43">
        <f>YEAR(DATE(YEAR(novplus_data[[#This Row],[Date]]), MONTH(novplus_data[[#This Row],[Date]])+6,1))</f>
        <v>2016</v>
      </c>
      <c r="E506" s="37" t="str">
        <f>TEXT(novplus_data[[#This Row],[Date]], "YYYY")</f>
        <v>2015</v>
      </c>
      <c r="F506" s="43" t="str">
        <f>TEXT(novplus_data[[#This Row],[Date]], "MMM")</f>
        <v>Oct</v>
      </c>
      <c r="G506" s="37" t="str">
        <f>VLOOKUP(I506,[1]LibPAS_data!$A$2:$C$601,3,FALSE)</f>
        <v>Pima</v>
      </c>
      <c r="H506" s="37" t="str">
        <f>VLOOKUP(I506,[1]LibPAS_data!$A$2:$C$601,2,FALSE)</f>
        <v>Pima County Public Library</v>
      </c>
      <c r="I506" s="11" t="s">
        <v>38</v>
      </c>
      <c r="K506" s="37" t="s">
        <v>19</v>
      </c>
      <c r="L506" s="37" t="s">
        <v>16</v>
      </c>
      <c r="M506" s="37">
        <v>47703</v>
      </c>
      <c r="N506" s="37">
        <v>134896</v>
      </c>
      <c r="O506" s="37">
        <v>0</v>
      </c>
      <c r="P506" s="37">
        <v>0</v>
      </c>
      <c r="Q506" s="37">
        <v>0</v>
      </c>
      <c r="R506" s="37">
        <v>0</v>
      </c>
      <c r="S506" s="37">
        <v>0</v>
      </c>
      <c r="T506" s="37">
        <v>0</v>
      </c>
      <c r="U506" s="37">
        <v>0</v>
      </c>
      <c r="V506" s="37">
        <v>0</v>
      </c>
    </row>
    <row r="507" spans="1:22" x14ac:dyDescent="0.3">
      <c r="A507">
        <f>VLOOKUP(novplus_data[[#This Row],[Locationid]], [1]LibPAS_data!$A$2:$D$264, 4, FALSE)</f>
        <v>8901</v>
      </c>
      <c r="B507" s="8" t="str">
        <f>TEXT(C507,"yyyy")&amp;"-"&amp;"Q"&amp;LOOKUP(MONTH(C507),{1,4,7,10},{1,2,3,4})</f>
        <v>2015-Q4</v>
      </c>
      <c r="C507" s="9">
        <v>42278</v>
      </c>
      <c r="D507" s="43">
        <f>YEAR(DATE(YEAR(novplus_data[[#This Row],[Date]]), MONTH(novplus_data[[#This Row],[Date]])+6,1))</f>
        <v>2016</v>
      </c>
      <c r="E507" s="37" t="str">
        <f>TEXT(novplus_data[[#This Row],[Date]], "YYYY")</f>
        <v>2015</v>
      </c>
      <c r="F507" s="43" t="str">
        <f>TEXT(novplus_data[[#This Row],[Date]], "MMM")</f>
        <v>Oct</v>
      </c>
      <c r="G507" s="37" t="str">
        <f>VLOOKUP(I507,[1]LibPAS_data!$A$2:$C$601,3,FALSE)</f>
        <v>Pinal</v>
      </c>
      <c r="H507" s="37" t="str">
        <f>VLOOKUP(I507,[1]LibPAS_data!$A$2:$C$601,2,FALSE)</f>
        <v>Pinal County Library District</v>
      </c>
      <c r="I507" s="11" t="s">
        <v>54</v>
      </c>
      <c r="K507" s="37" t="s">
        <v>15</v>
      </c>
      <c r="L507" s="37" t="s">
        <v>16</v>
      </c>
      <c r="M507" s="37">
        <v>72</v>
      </c>
      <c r="N507" s="37">
        <v>311</v>
      </c>
      <c r="O507" s="37">
        <v>0</v>
      </c>
      <c r="P507" s="37">
        <v>0</v>
      </c>
      <c r="Q507" s="37">
        <v>0</v>
      </c>
      <c r="R507" s="37">
        <v>0</v>
      </c>
      <c r="S507" s="37">
        <v>352</v>
      </c>
      <c r="T507" s="37">
        <v>0</v>
      </c>
      <c r="U507" s="37">
        <v>0</v>
      </c>
      <c r="V507" s="37">
        <v>11</v>
      </c>
    </row>
    <row r="508" spans="1:22" x14ac:dyDescent="0.3">
      <c r="A508">
        <f>VLOOKUP(novplus_data[[#This Row],[Locationid]], [1]LibPAS_data!$A$2:$D$264, 4, FALSE)</f>
        <v>29416</v>
      </c>
      <c r="B508" s="8" t="str">
        <f>TEXT(C508,"yyyy")&amp;"-"&amp;"Q"&amp;LOOKUP(MONTH(C508),{1,4,7,10},{1,2,3,4})</f>
        <v>2015-Q4</v>
      </c>
      <c r="C508" s="9">
        <v>42278</v>
      </c>
      <c r="D508" s="43">
        <f>YEAR(DATE(YEAR(novplus_data[[#This Row],[Date]]), MONTH(novplus_data[[#This Row],[Date]])+6,1))</f>
        <v>2016</v>
      </c>
      <c r="E508" s="37" t="str">
        <f>TEXT(novplus_data[[#This Row],[Date]], "YYYY")</f>
        <v>2015</v>
      </c>
      <c r="F508" s="43" t="str">
        <f>TEXT(novplus_data[[#This Row],[Date]], "MMM")</f>
        <v>Oct</v>
      </c>
      <c r="G508" s="37" t="str">
        <f>VLOOKUP(I508,[1]LibPAS_data!$A$2:$C$601,3,FALSE)</f>
        <v>Yavapai</v>
      </c>
      <c r="H508" s="37" t="str">
        <f>VLOOKUP(I508,[1]LibPAS_data!$A$2:$C$601,2,FALSE)</f>
        <v>Prescott Public Library</v>
      </c>
      <c r="I508" s="11" t="s">
        <v>39</v>
      </c>
      <c r="K508" s="37" t="s">
        <v>15</v>
      </c>
      <c r="L508" s="37" t="s">
        <v>16</v>
      </c>
      <c r="M508" s="37">
        <v>61</v>
      </c>
      <c r="N508" s="37">
        <v>205</v>
      </c>
      <c r="O508" s="37">
        <v>0</v>
      </c>
      <c r="P508" s="37">
        <v>0</v>
      </c>
      <c r="Q508" s="37">
        <v>0</v>
      </c>
      <c r="R508" s="37">
        <v>0</v>
      </c>
      <c r="S508" s="37">
        <v>242</v>
      </c>
      <c r="T508" s="37">
        <v>0</v>
      </c>
      <c r="U508" s="37">
        <v>0</v>
      </c>
      <c r="V508" s="37">
        <v>18</v>
      </c>
    </row>
    <row r="509" spans="1:22" x14ac:dyDescent="0.3">
      <c r="A509">
        <f>VLOOKUP(novplus_data[[#This Row],[Locationid]], [1]LibPAS_data!$A$2:$D$264, 4, FALSE)</f>
        <v>11980</v>
      </c>
      <c r="B509" s="8" t="str">
        <f>TEXT(C509,"yyyy")&amp;"-"&amp;"Q"&amp;LOOKUP(MONTH(C509),{1,4,7,10},{1,2,3,4})</f>
        <v>2015-Q4</v>
      </c>
      <c r="C509" s="9">
        <v>42278</v>
      </c>
      <c r="D509" s="43">
        <f>YEAR(DATE(YEAR(novplus_data[[#This Row],[Date]]), MONTH(novplus_data[[#This Row],[Date]])+6,1))</f>
        <v>2016</v>
      </c>
      <c r="E509" s="37" t="str">
        <f>TEXT(novplus_data[[#This Row],[Date]], "YYYY")</f>
        <v>2015</v>
      </c>
      <c r="F509" s="43" t="str">
        <f>TEXT(novplus_data[[#This Row],[Date]], "MMM")</f>
        <v>Oct</v>
      </c>
      <c r="G509" s="37" t="str">
        <f>VLOOKUP(I509,[1]LibPAS_data!$A$2:$C$601,3,FALSE)</f>
        <v>Graham</v>
      </c>
      <c r="H509" s="37" t="str">
        <f>VLOOKUP(I509,[1]LibPAS_data!$A$2:$C$601,2,FALSE)</f>
        <v>Safford City - Graham County Library</v>
      </c>
      <c r="I509" s="11" t="s">
        <v>41</v>
      </c>
      <c r="K509" s="37" t="s">
        <v>15</v>
      </c>
      <c r="L509" s="37" t="s">
        <v>16</v>
      </c>
      <c r="M509" s="37">
        <v>3</v>
      </c>
      <c r="N509" s="37">
        <v>9</v>
      </c>
      <c r="O509" s="37">
        <v>0</v>
      </c>
      <c r="P509" s="37">
        <v>0</v>
      </c>
      <c r="Q509" s="37">
        <v>0</v>
      </c>
      <c r="R509" s="37">
        <v>0</v>
      </c>
      <c r="S509" s="37">
        <v>6</v>
      </c>
      <c r="T509" s="37">
        <v>0</v>
      </c>
      <c r="U509" s="37">
        <v>0</v>
      </c>
      <c r="V509" s="37">
        <v>0</v>
      </c>
    </row>
    <row r="510" spans="1:22" x14ac:dyDescent="0.3">
      <c r="A510">
        <f>VLOOKUP(novplus_data[[#This Row],[Locationid]], [1]LibPAS_data!$A$2:$D$264, 4, FALSE)</f>
        <v>9301</v>
      </c>
      <c r="B510" s="8" t="str">
        <f>TEXT(C510,"yyyy")&amp;"-"&amp;"Q"&amp;LOOKUP(MONTH(C510),{1,4,7,10},{1,2,3,4})</f>
        <v>2015-Q4</v>
      </c>
      <c r="C510" s="9">
        <v>42278</v>
      </c>
      <c r="D510" s="43">
        <f>YEAR(DATE(YEAR(novplus_data[[#This Row],[Date]]), MONTH(novplus_data[[#This Row],[Date]])+6,1))</f>
        <v>2016</v>
      </c>
      <c r="E510" s="37" t="str">
        <f>TEXT(novplus_data[[#This Row],[Date]], "YYYY")</f>
        <v>2015</v>
      </c>
      <c r="F510" s="43" t="str">
        <f>TEXT(novplus_data[[#This Row],[Date]], "MMM")</f>
        <v>Oct</v>
      </c>
      <c r="G510" s="37" t="str">
        <f>VLOOKUP(I510,[1]LibPAS_data!$A$2:$C$601,3,FALSE)</f>
        <v>Yavapai</v>
      </c>
      <c r="H510" s="37" t="str">
        <f>VLOOKUP(I510,[1]LibPAS_data!$A$2:$C$601,2,FALSE)</f>
        <v>Yavapai County Library District</v>
      </c>
      <c r="I510" s="11" t="s">
        <v>43</v>
      </c>
      <c r="K510" s="37" t="s">
        <v>21</v>
      </c>
      <c r="L510" s="37" t="s">
        <v>16</v>
      </c>
      <c r="M510" s="37">
        <v>62060</v>
      </c>
      <c r="N510" s="37">
        <v>146667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37">
        <v>0</v>
      </c>
      <c r="U510" s="37">
        <v>0</v>
      </c>
      <c r="V510" s="37">
        <v>0</v>
      </c>
    </row>
    <row r="511" spans="1:22" x14ac:dyDescent="0.3">
      <c r="A511">
        <f>VLOOKUP(novplus_data[[#This Row],[Locationid]], [1]LibPAS_data!$A$2:$D$264, 4, FALSE)</f>
        <v>9301</v>
      </c>
      <c r="B511" s="8" t="str">
        <f>TEXT(C511,"yyyy")&amp;"-"&amp;"Q"&amp;LOOKUP(MONTH(C511),{1,4,7,10},{1,2,3,4})</f>
        <v>2015-Q4</v>
      </c>
      <c r="C511" s="9">
        <v>42278</v>
      </c>
      <c r="D511" s="43">
        <f>YEAR(DATE(YEAR(novplus_data[[#This Row],[Date]]), MONTH(novplus_data[[#This Row],[Date]])+6,1))</f>
        <v>2016</v>
      </c>
      <c r="E511" s="37" t="str">
        <f>TEXT(novplus_data[[#This Row],[Date]], "YYYY")</f>
        <v>2015</v>
      </c>
      <c r="F511" s="43" t="str">
        <f>TEXT(novplus_data[[#This Row],[Date]], "MMM")</f>
        <v>Oct</v>
      </c>
      <c r="G511" s="37" t="str">
        <f>VLOOKUP(I511,[1]LibPAS_data!$A$2:$C$601,3,FALSE)</f>
        <v>Yavapai</v>
      </c>
      <c r="H511" s="37" t="str">
        <f>VLOOKUP(I511,[1]LibPAS_data!$A$2:$C$601,2,FALSE)</f>
        <v>Yavapai County Library District</v>
      </c>
      <c r="I511" s="11" t="s">
        <v>43</v>
      </c>
      <c r="K511" s="37" t="s">
        <v>23</v>
      </c>
      <c r="L511" s="37" t="s">
        <v>16</v>
      </c>
      <c r="M511" s="37">
        <v>33</v>
      </c>
      <c r="N511" s="37">
        <v>55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37">
        <v>0</v>
      </c>
      <c r="U511" s="37">
        <v>0</v>
      </c>
      <c r="V511" s="37">
        <v>0</v>
      </c>
    </row>
    <row r="512" spans="1:22" x14ac:dyDescent="0.3">
      <c r="A512" t="e">
        <f>VLOOKUP(novplus_data[[#This Row],[Locationid]], [1]LibPAS_data!$A$2:$D$264, 4, FALSE)</f>
        <v>#N/A</v>
      </c>
      <c r="B512" s="8" t="str">
        <f>TEXT(C512,"yyyy")&amp;"-"&amp;"Q"&amp;LOOKUP(MONTH(C512),{1,4,7,10},{1,2,3,4})</f>
        <v>2015-Q4</v>
      </c>
      <c r="C512" s="9">
        <v>42278</v>
      </c>
      <c r="D512" s="43">
        <f>YEAR(DATE(YEAR(novplus_data[[#This Row],[Date]]), MONTH(novplus_data[[#This Row],[Date]])+6,1))</f>
        <v>2016</v>
      </c>
      <c r="E512" s="37" t="str">
        <f>TEXT(novplus_data[[#This Row],[Date]], "YYYY")</f>
        <v>2015</v>
      </c>
      <c r="F512" s="43" t="str">
        <f>TEXT(novplus_data[[#This Row],[Date]], "MMM")</f>
        <v>Oct</v>
      </c>
      <c r="G512" s="37" t="str">
        <f>VLOOKUP(I512,[1]LibPAS_data!$A$2:$C$601,3,FALSE)</f>
        <v>Yuma</v>
      </c>
      <c r="H512" s="37" t="str">
        <f>VLOOKUP(I512,[1]LibPAS_data!$A$2:$C$601,2,FALSE)</f>
        <v>Yuma County Library District</v>
      </c>
      <c r="I512" s="11" t="s">
        <v>44</v>
      </c>
      <c r="K512" s="37" t="s">
        <v>23</v>
      </c>
      <c r="L512" s="37" t="s">
        <v>16</v>
      </c>
      <c r="M512" s="37">
        <v>5201</v>
      </c>
      <c r="N512" s="37">
        <v>16012</v>
      </c>
      <c r="O512" s="37">
        <v>0</v>
      </c>
      <c r="P512" s="37">
        <v>0</v>
      </c>
      <c r="Q512" s="37">
        <v>0</v>
      </c>
      <c r="R512" s="37">
        <v>0</v>
      </c>
      <c r="S512" s="37">
        <v>0</v>
      </c>
      <c r="T512" s="37">
        <v>0</v>
      </c>
      <c r="U512" s="37">
        <v>0</v>
      </c>
      <c r="V512" s="37">
        <v>0</v>
      </c>
    </row>
    <row r="513" spans="1:22" x14ac:dyDescent="0.3">
      <c r="A513" t="e">
        <f>VLOOKUP(novplus_data[[#This Row],[Locationid]], [1]LibPAS_data!$A$2:$D$264, 4, FALSE)</f>
        <v>#N/A</v>
      </c>
      <c r="B513" s="8" t="str">
        <f>TEXT(C513,"yyyy")&amp;"-"&amp;"Q"&amp;LOOKUP(MONTH(C513),{1,4,7,10},{1,2,3,4})</f>
        <v>2015-Q4</v>
      </c>
      <c r="C513" s="9">
        <v>42278</v>
      </c>
      <c r="D513" s="43">
        <f>YEAR(DATE(YEAR(novplus_data[[#This Row],[Date]]), MONTH(novplus_data[[#This Row],[Date]])+6,1))</f>
        <v>2016</v>
      </c>
      <c r="E513" s="37" t="str">
        <f>TEXT(novplus_data[[#This Row],[Date]], "YYYY")</f>
        <v>2015</v>
      </c>
      <c r="F513" s="43" t="str">
        <f>TEXT(novplus_data[[#This Row],[Date]], "MMM")</f>
        <v>Oct</v>
      </c>
      <c r="G513" s="37" t="str">
        <f>VLOOKUP(I513,[1]LibPAS_data!$A$2:$C$601,3,FALSE)</f>
        <v>Yuma</v>
      </c>
      <c r="H513" s="37" t="str">
        <f>VLOOKUP(I513,[1]LibPAS_data!$A$2:$C$601,2,FALSE)</f>
        <v>Yuma County Library District</v>
      </c>
      <c r="I513" s="11" t="s">
        <v>44</v>
      </c>
      <c r="K513" s="37" t="s">
        <v>22</v>
      </c>
      <c r="L513" s="37" t="s">
        <v>16</v>
      </c>
      <c r="M513" s="37">
        <v>33</v>
      </c>
      <c r="N513" s="37">
        <v>77</v>
      </c>
      <c r="O513" s="37">
        <v>0</v>
      </c>
      <c r="P513" s="37">
        <v>0</v>
      </c>
      <c r="Q513" s="37">
        <v>0</v>
      </c>
      <c r="R513" s="37">
        <v>0</v>
      </c>
      <c r="S513" s="37">
        <v>109</v>
      </c>
      <c r="T513" s="37">
        <v>0</v>
      </c>
      <c r="U513" s="37">
        <v>0</v>
      </c>
      <c r="V513" s="37">
        <v>0</v>
      </c>
    </row>
    <row r="514" spans="1:22" x14ac:dyDescent="0.3">
      <c r="A514">
        <f>VLOOKUP(novplus_data[[#This Row],[Locationid]], [1]LibPAS_data!$A$2:$D$264, 4, FALSE)</f>
        <v>11452</v>
      </c>
      <c r="B514" s="8" t="str">
        <f>TEXT(C514,"yyyy")&amp;"-"&amp;"Q"&amp;LOOKUP(MONTH(C514),{1,4,7,10},{1,2,3,4})</f>
        <v>2015-Q4</v>
      </c>
      <c r="C514" s="9">
        <v>42309</v>
      </c>
      <c r="D514" s="43">
        <f>YEAR(DATE(YEAR(novplus_data[[#This Row],[Date]]), MONTH(novplus_data[[#This Row],[Date]])+6,1))</f>
        <v>2016</v>
      </c>
      <c r="E514" s="37" t="str">
        <f>TEXT(novplus_data[[#This Row],[Date]], "YYYY")</f>
        <v>2015</v>
      </c>
      <c r="F514" s="43" t="str">
        <f>TEXT(novplus_data[[#This Row],[Date]], "MMM")</f>
        <v>Nov</v>
      </c>
      <c r="G514" s="37" t="str">
        <f>VLOOKUP(I514,[1]LibPAS_data!$A$2:$C$601,3,FALSE)</f>
        <v>Apache</v>
      </c>
      <c r="H514" s="37" t="str">
        <f>VLOOKUP(I514,[1]LibPAS_data!$A$2:$C$601,2,FALSE)</f>
        <v>Apache County Library District Office</v>
      </c>
      <c r="I514" s="3" t="s">
        <v>29</v>
      </c>
      <c r="K514" s="37" t="s">
        <v>15</v>
      </c>
      <c r="L514" s="37" t="s">
        <v>16</v>
      </c>
      <c r="M514" s="37">
        <v>4</v>
      </c>
      <c r="N514" s="37">
        <v>10</v>
      </c>
      <c r="O514" s="37">
        <v>0</v>
      </c>
      <c r="P514" s="37">
        <v>0</v>
      </c>
      <c r="Q514" s="37">
        <v>0</v>
      </c>
      <c r="R514" s="37">
        <v>0</v>
      </c>
      <c r="S514" s="37">
        <v>15</v>
      </c>
      <c r="T514" s="37">
        <v>0</v>
      </c>
      <c r="U514" s="37">
        <v>0</v>
      </c>
      <c r="V514" s="37">
        <v>0</v>
      </c>
    </row>
    <row r="515" spans="1:22" x14ac:dyDescent="0.3">
      <c r="A515" t="e">
        <f>VLOOKUP(novplus_data[[#This Row],[Locationid]], [1]LibPAS_data!$A$2:$D$264, 4, FALSE)</f>
        <v>#N/A</v>
      </c>
      <c r="B515" s="8" t="str">
        <f>TEXT(C515,"yyyy")&amp;"-"&amp;"Q"&amp;LOOKUP(MONTH(C515),{1,4,7,10},{1,2,3,4})</f>
        <v>2015-Q4</v>
      </c>
      <c r="C515" s="9">
        <v>42309</v>
      </c>
      <c r="D515" s="43">
        <f>YEAR(DATE(YEAR(novplus_data[[#This Row],[Date]]), MONTH(novplus_data[[#This Row],[Date]])+6,1))</f>
        <v>2016</v>
      </c>
      <c r="E515" s="37" t="str">
        <f>TEXT(novplus_data[[#This Row],[Date]], "YYYY")</f>
        <v>2015</v>
      </c>
      <c r="F515" s="43" t="str">
        <f>TEXT(novplus_data[[#This Row],[Date]], "MMM")</f>
        <v>Nov</v>
      </c>
      <c r="G515" s="37" t="str">
        <f>VLOOKUP(I515,[1]LibPAS_data!$A$2:$C$601,3,FALSE)</f>
        <v>State</v>
      </c>
      <c r="H515" s="37" t="str">
        <f>VLOOKUP(I515,[1]LibPAS_data!$A$2:$C$601,2,FALSE)</f>
        <v>Arizona State Library</v>
      </c>
      <c r="I515" s="11" t="s">
        <v>42</v>
      </c>
      <c r="K515" s="37" t="s">
        <v>17</v>
      </c>
      <c r="L515" s="37" t="s">
        <v>16</v>
      </c>
      <c r="M515" s="37">
        <v>177</v>
      </c>
      <c r="N515" s="37">
        <v>950</v>
      </c>
      <c r="O515" s="37">
        <v>0</v>
      </c>
      <c r="P515" s="37">
        <v>0</v>
      </c>
      <c r="Q515" s="37">
        <v>0</v>
      </c>
      <c r="R515" s="37">
        <v>0</v>
      </c>
      <c r="S515" s="37">
        <v>883</v>
      </c>
      <c r="T515" s="37">
        <v>0</v>
      </c>
      <c r="U515" s="37">
        <v>0</v>
      </c>
      <c r="V515" s="37">
        <v>0</v>
      </c>
    </row>
    <row r="516" spans="1:22" x14ac:dyDescent="0.3">
      <c r="A516" t="e">
        <f>VLOOKUP(novplus_data[[#This Row],[Locationid]], [1]LibPAS_data!$A$2:$D$264, 4, FALSE)</f>
        <v>#N/A</v>
      </c>
      <c r="B516" s="8" t="str">
        <f>TEXT(C516,"yyyy")&amp;"-"&amp;"Q"&amp;LOOKUP(MONTH(C516),{1,4,7,10},{1,2,3,4})</f>
        <v>2015-Q4</v>
      </c>
      <c r="C516" s="9">
        <v>42309</v>
      </c>
      <c r="D516" s="43">
        <f>YEAR(DATE(YEAR(novplus_data[[#This Row],[Date]]), MONTH(novplus_data[[#This Row],[Date]])+6,1))</f>
        <v>2016</v>
      </c>
      <c r="E516" s="37" t="str">
        <f>TEXT(novplus_data[[#This Row],[Date]], "YYYY")</f>
        <v>2015</v>
      </c>
      <c r="F516" s="43" t="str">
        <f>TEXT(novplus_data[[#This Row],[Date]], "MMM")</f>
        <v>Nov</v>
      </c>
      <c r="G516" s="37" t="str">
        <f>VLOOKUP(I516,[1]LibPAS_data!$A$2:$C$601,3,FALSE)</f>
        <v>State</v>
      </c>
      <c r="H516" s="37" t="str">
        <f>VLOOKUP(I516,[1]LibPAS_data!$A$2:$C$601,2,FALSE)</f>
        <v>Arizona State Library</v>
      </c>
      <c r="I516" s="11" t="s">
        <v>42</v>
      </c>
      <c r="K516" s="37" t="s">
        <v>15</v>
      </c>
      <c r="L516" s="37" t="s">
        <v>16</v>
      </c>
      <c r="M516" s="37">
        <v>34</v>
      </c>
      <c r="N516" s="37">
        <v>105</v>
      </c>
      <c r="O516" s="37">
        <v>0</v>
      </c>
      <c r="P516" s="37">
        <v>0</v>
      </c>
      <c r="Q516" s="37">
        <v>0</v>
      </c>
      <c r="R516" s="37">
        <v>0</v>
      </c>
      <c r="S516" s="37">
        <v>17</v>
      </c>
      <c r="T516" s="37">
        <v>0</v>
      </c>
      <c r="U516" s="37">
        <v>0</v>
      </c>
      <c r="V516" s="37">
        <v>0</v>
      </c>
    </row>
    <row r="517" spans="1:22" x14ac:dyDescent="0.3">
      <c r="A517">
        <f>VLOOKUP(novplus_data[[#This Row],[Locationid]], [1]LibPAS_data!$A$2:$D$264, 4, FALSE)</f>
        <v>22669</v>
      </c>
      <c r="B517" s="8" t="str">
        <f>TEXT(C517,"yyyy")&amp;"-"&amp;"Q"&amp;LOOKUP(MONTH(C517),{1,4,7,10},{1,2,3,4})</f>
        <v>2015-Q4</v>
      </c>
      <c r="C517" s="9">
        <v>42309</v>
      </c>
      <c r="D517" s="43">
        <f>YEAR(DATE(YEAR(novplus_data[[#This Row],[Date]]), MONTH(novplus_data[[#This Row],[Date]])+6,1))</f>
        <v>2016</v>
      </c>
      <c r="E517" s="37" t="str">
        <f>TEXT(novplus_data[[#This Row],[Date]], "YYYY")</f>
        <v>2015</v>
      </c>
      <c r="F517" s="43" t="str">
        <f>TEXT(novplus_data[[#This Row],[Date]], "MMM")</f>
        <v>Nov</v>
      </c>
      <c r="G517" s="37" t="str">
        <f>VLOOKUP(I517,[1]LibPAS_data!$A$2:$C$601,3,FALSE)</f>
        <v>Maricopa</v>
      </c>
      <c r="H517" s="37" t="str">
        <f>VLOOKUP(I517,[1]LibPAS_data!$A$2:$C$601,2,FALSE)</f>
        <v>Avondale Public Library</v>
      </c>
      <c r="I517" s="42" t="s">
        <v>28</v>
      </c>
      <c r="K517" s="37" t="s">
        <v>15</v>
      </c>
      <c r="L517" s="37" t="s">
        <v>16</v>
      </c>
      <c r="M517" s="37">
        <v>1</v>
      </c>
      <c r="N517" s="37">
        <v>2</v>
      </c>
      <c r="O517" s="37">
        <v>0</v>
      </c>
      <c r="P517" s="37">
        <v>0</v>
      </c>
      <c r="Q517" s="37">
        <v>0</v>
      </c>
      <c r="R517" s="37">
        <v>0</v>
      </c>
      <c r="S517" s="37">
        <v>2</v>
      </c>
      <c r="T517" s="37">
        <v>0</v>
      </c>
      <c r="U517" s="37">
        <v>0</v>
      </c>
      <c r="V517" s="37">
        <v>0</v>
      </c>
    </row>
    <row r="518" spans="1:22" x14ac:dyDescent="0.3">
      <c r="A518">
        <f>VLOOKUP(novplus_data[[#This Row],[Locationid]], [1]LibPAS_data!$A$2:$D$264, 4, FALSE)</f>
        <v>1469</v>
      </c>
      <c r="B518" s="8" t="str">
        <f>TEXT(C518,"yyyy")&amp;"-"&amp;"Q"&amp;LOOKUP(MONTH(C518),{1,4,7,10},{1,2,3,4})</f>
        <v>2015-Q4</v>
      </c>
      <c r="C518" s="9">
        <v>42309</v>
      </c>
      <c r="D518" s="43">
        <f>YEAR(DATE(YEAR(novplus_data[[#This Row],[Date]]), MONTH(novplus_data[[#This Row],[Date]])+6,1))</f>
        <v>2016</v>
      </c>
      <c r="E518" s="37" t="str">
        <f>TEXT(novplus_data[[#This Row],[Date]], "YYYY")</f>
        <v>2015</v>
      </c>
      <c r="F518" s="43" t="str">
        <f>TEXT(novplus_data[[#This Row],[Date]], "MMM")</f>
        <v>Nov</v>
      </c>
      <c r="G518" s="37" t="str">
        <f>VLOOKUP(I518,[1]LibPAS_data!$A$2:$C$601,3,FALSE)</f>
        <v>Cochise</v>
      </c>
      <c r="H518" s="37" t="str">
        <f>VLOOKUP(I518,[1]LibPAS_data!$A$2:$C$601,2,FALSE)</f>
        <v>Cochise County Library District</v>
      </c>
      <c r="I518" s="11" t="s">
        <v>32</v>
      </c>
      <c r="K518" s="37" t="s">
        <v>18</v>
      </c>
      <c r="L518" s="37" t="s">
        <v>16</v>
      </c>
      <c r="M518" s="37">
        <v>9</v>
      </c>
      <c r="N518" s="37">
        <v>40</v>
      </c>
      <c r="O518" s="37">
        <v>0</v>
      </c>
      <c r="P518" s="37">
        <v>0</v>
      </c>
      <c r="Q518" s="37">
        <v>0</v>
      </c>
      <c r="R518" s="37">
        <v>0</v>
      </c>
      <c r="S518" s="37">
        <v>41</v>
      </c>
      <c r="T518" s="37">
        <v>0</v>
      </c>
      <c r="U518" s="37">
        <v>0</v>
      </c>
      <c r="V518" s="37">
        <v>0</v>
      </c>
    </row>
    <row r="519" spans="1:22" x14ac:dyDescent="0.3">
      <c r="A519">
        <f>VLOOKUP(novplus_data[[#This Row],[Locationid]], [1]LibPAS_data!$A$2:$D$264, 4, FALSE)</f>
        <v>72247</v>
      </c>
      <c r="B519" s="8" t="str">
        <f>TEXT(C519,"yyyy")&amp;"-"&amp;"Q"&amp;LOOKUP(MONTH(C519),{1,4,7,10},{1,2,3,4})</f>
        <v>2015-Q4</v>
      </c>
      <c r="C519" s="9">
        <v>42309</v>
      </c>
      <c r="D519" s="43">
        <f>YEAR(DATE(YEAR(novplus_data[[#This Row],[Date]]), MONTH(novplus_data[[#This Row],[Date]])+6,1))</f>
        <v>2016</v>
      </c>
      <c r="E519" s="37" t="str">
        <f>TEXT(novplus_data[[#This Row],[Date]], "YYYY")</f>
        <v>2015</v>
      </c>
      <c r="F519" s="43" t="str">
        <f>TEXT(novplus_data[[#This Row],[Date]], "MMM")</f>
        <v>Nov</v>
      </c>
      <c r="G519" s="37" t="str">
        <f>VLOOKUP(I519,[1]LibPAS_data!$A$2:$C$601,3,FALSE)</f>
        <v>Coconino</v>
      </c>
      <c r="H519" s="37" t="str">
        <f>VLOOKUP(I519,[1]LibPAS_data!$A$2:$C$601,2,FALSE)</f>
        <v>Flagstaff City-Coconino County Public Library</v>
      </c>
      <c r="I519" s="11" t="s">
        <v>33</v>
      </c>
      <c r="K519" s="37" t="s">
        <v>15</v>
      </c>
      <c r="L519" s="37" t="s">
        <v>16</v>
      </c>
      <c r="M519" s="37">
        <v>69</v>
      </c>
      <c r="N519" s="37">
        <v>417</v>
      </c>
      <c r="O519" s="37">
        <v>0</v>
      </c>
      <c r="P519" s="37">
        <v>0</v>
      </c>
      <c r="Q519" s="37">
        <v>0</v>
      </c>
      <c r="R519" s="37">
        <v>0</v>
      </c>
      <c r="S519" s="37">
        <v>278</v>
      </c>
      <c r="T519" s="37">
        <v>0</v>
      </c>
      <c r="U519" s="37">
        <v>0</v>
      </c>
      <c r="V519" s="37">
        <v>419</v>
      </c>
    </row>
    <row r="520" spans="1:22" x14ac:dyDescent="0.3">
      <c r="A520">
        <f>VLOOKUP(novplus_data[[#This Row],[Locationid]], [1]LibPAS_data!$A$2:$D$264, 4, FALSE)</f>
        <v>72</v>
      </c>
      <c r="B520" s="8" t="str">
        <f>TEXT(C520,"yyyy")&amp;"-"&amp;"Q"&amp;LOOKUP(MONTH(C520),{1,4,7,10},{1,2,3,4})</f>
        <v>2015-Q4</v>
      </c>
      <c r="C520" s="9">
        <v>42309</v>
      </c>
      <c r="D520" s="43">
        <f>YEAR(DATE(YEAR(novplus_data[[#This Row],[Date]]), MONTH(novplus_data[[#This Row],[Date]])+6,1))</f>
        <v>2016</v>
      </c>
      <c r="E520" s="37" t="str">
        <f>TEXT(novplus_data[[#This Row],[Date]], "YYYY")</f>
        <v>2015</v>
      </c>
      <c r="F520" s="43" t="str">
        <f>TEXT(novplus_data[[#This Row],[Date]], "MMM")</f>
        <v>Nov</v>
      </c>
      <c r="G520" s="37" t="str">
        <f>VLOOKUP(I520,[1]LibPAS_data!$A$2:$C$601,3,FALSE)</f>
        <v>Gila</v>
      </c>
      <c r="H520" s="37" t="str">
        <f>VLOOKUP(I520,[1]LibPAS_data!$A$2:$C$601,2,FALSE)</f>
        <v>Gila County Library District</v>
      </c>
      <c r="I520" s="13" t="s">
        <v>34</v>
      </c>
      <c r="K520" s="37" t="s">
        <v>15</v>
      </c>
      <c r="L520" s="37" t="s">
        <v>16</v>
      </c>
      <c r="M520" s="37">
        <v>22</v>
      </c>
      <c r="N520" s="37">
        <v>147</v>
      </c>
      <c r="O520" s="37">
        <v>0</v>
      </c>
      <c r="P520" s="37">
        <v>0</v>
      </c>
      <c r="Q520" s="37">
        <v>0</v>
      </c>
      <c r="R520" s="37">
        <v>0</v>
      </c>
      <c r="S520" s="37">
        <v>69</v>
      </c>
      <c r="T520" s="37">
        <v>0</v>
      </c>
      <c r="U520" s="37">
        <v>0</v>
      </c>
      <c r="V520" s="37">
        <v>0</v>
      </c>
    </row>
    <row r="521" spans="1:22" x14ac:dyDescent="0.3">
      <c r="A521">
        <f>VLOOKUP(novplus_data[[#This Row],[Locationid]], [1]LibPAS_data!$A$2:$D$264, 4, FALSE)</f>
        <v>87143</v>
      </c>
      <c r="B521" s="8" t="str">
        <f>TEXT(C521,"yyyy")&amp;"-"&amp;"Q"&amp;LOOKUP(MONTH(C521),{1,4,7,10},{1,2,3,4})</f>
        <v>2015-Q4</v>
      </c>
      <c r="C521" s="9">
        <v>42309</v>
      </c>
      <c r="D521" s="43">
        <f>YEAR(DATE(YEAR(novplus_data[[#This Row],[Date]]), MONTH(novplus_data[[#This Row],[Date]])+6,1))</f>
        <v>2016</v>
      </c>
      <c r="E521" s="37" t="str">
        <f>TEXT(novplus_data[[#This Row],[Date]], "YYYY")</f>
        <v>2015</v>
      </c>
      <c r="F521" s="43" t="str">
        <f>TEXT(novplus_data[[#This Row],[Date]], "MMM")</f>
        <v>Nov</v>
      </c>
      <c r="G521" s="37" t="str">
        <f>VLOOKUP(I521,[1]LibPAS_data!$A$2:$C$601,3,FALSE)</f>
        <v>Mohave</v>
      </c>
      <c r="H521" s="37" t="str">
        <f>VLOOKUP(I521,[1]LibPAS_data!$A$2:$C$601,2,FALSE)</f>
        <v>Mohave County Library District</v>
      </c>
      <c r="I521" s="11" t="s">
        <v>36</v>
      </c>
      <c r="K521" s="37" t="s">
        <v>15</v>
      </c>
      <c r="L521" s="37" t="s">
        <v>16</v>
      </c>
      <c r="M521" s="37">
        <v>92</v>
      </c>
      <c r="N521" s="37">
        <v>616</v>
      </c>
      <c r="O521" s="37">
        <v>0</v>
      </c>
      <c r="P521" s="37">
        <v>0</v>
      </c>
      <c r="Q521" s="37">
        <v>0</v>
      </c>
      <c r="R521" s="37">
        <v>0</v>
      </c>
      <c r="S521" s="37">
        <v>579</v>
      </c>
      <c r="T521" s="37">
        <v>0</v>
      </c>
      <c r="U521" s="37">
        <v>0</v>
      </c>
      <c r="V521" s="37">
        <v>8</v>
      </c>
    </row>
    <row r="522" spans="1:22" x14ac:dyDescent="0.3">
      <c r="A522">
        <f>VLOOKUP(novplus_data[[#This Row],[Locationid]], [1]LibPAS_data!$A$2:$D$264, 4, FALSE)</f>
        <v>2461</v>
      </c>
      <c r="B522" s="8" t="str">
        <f>TEXT(C522,"yyyy")&amp;"-"&amp;"Q"&amp;LOOKUP(MONTH(C522),{1,4,7,10},{1,2,3,4})</f>
        <v>2015-Q4</v>
      </c>
      <c r="C522" s="9">
        <v>42309</v>
      </c>
      <c r="D522" s="43">
        <f>YEAR(DATE(YEAR(novplus_data[[#This Row],[Date]]), MONTH(novplus_data[[#This Row],[Date]])+6,1))</f>
        <v>2016</v>
      </c>
      <c r="E522" s="37" t="str">
        <f>TEXT(novplus_data[[#This Row],[Date]], "YYYY")</f>
        <v>2015</v>
      </c>
      <c r="F522" s="43" t="str">
        <f>TEXT(novplus_data[[#This Row],[Date]], "MMM")</f>
        <v>Nov</v>
      </c>
      <c r="G522" s="37" t="str">
        <f>VLOOKUP(I522,[1]LibPAS_data!$A$2:$C$601,3,FALSE)</f>
        <v>Navajo</v>
      </c>
      <c r="H522" s="37" t="str">
        <f>VLOOKUP(I522,[1]LibPAS_data!$A$2:$C$601,2,FALSE)</f>
        <v>Navajo County Library District</v>
      </c>
      <c r="I522" s="11" t="s">
        <v>37</v>
      </c>
      <c r="K522" s="37" t="s">
        <v>15</v>
      </c>
      <c r="L522" s="37" t="s">
        <v>16</v>
      </c>
      <c r="M522" s="37">
        <v>2</v>
      </c>
      <c r="N522" s="37">
        <v>11</v>
      </c>
      <c r="O522" s="37">
        <v>0</v>
      </c>
      <c r="P522" s="37">
        <v>0</v>
      </c>
      <c r="Q522" s="37">
        <v>0</v>
      </c>
      <c r="R522" s="37">
        <v>0</v>
      </c>
      <c r="S522" s="37">
        <v>5</v>
      </c>
      <c r="T522" s="37">
        <v>0</v>
      </c>
      <c r="U522" s="37">
        <v>0</v>
      </c>
      <c r="V522" s="37">
        <v>0</v>
      </c>
    </row>
    <row r="523" spans="1:22" x14ac:dyDescent="0.3">
      <c r="A523">
        <f>VLOOKUP(novplus_data[[#This Row],[Locationid]], [1]LibPAS_data!$A$2:$D$264, 4, FALSE)</f>
        <v>405419</v>
      </c>
      <c r="B523" s="8" t="str">
        <f>TEXT(C523,"yyyy")&amp;"-"&amp;"Q"&amp;LOOKUP(MONTH(C523),{1,4,7,10},{1,2,3,4})</f>
        <v>2015-Q4</v>
      </c>
      <c r="C523" s="9">
        <v>42309</v>
      </c>
      <c r="D523" s="43">
        <f>YEAR(DATE(YEAR(novplus_data[[#This Row],[Date]]), MONTH(novplus_data[[#This Row],[Date]])+6,1))</f>
        <v>2016</v>
      </c>
      <c r="E523" s="37" t="str">
        <f>TEXT(novplus_data[[#This Row],[Date]], "YYYY")</f>
        <v>2015</v>
      </c>
      <c r="F523" s="43" t="str">
        <f>TEXT(novplus_data[[#This Row],[Date]], "MMM")</f>
        <v>Nov</v>
      </c>
      <c r="G523" s="37" t="str">
        <f>VLOOKUP(I523,[1]LibPAS_data!$A$2:$C$601,3,FALSE)</f>
        <v>Pima</v>
      </c>
      <c r="H523" s="37" t="str">
        <f>VLOOKUP(I523,[1]LibPAS_data!$A$2:$C$601,2,FALSE)</f>
        <v>Pima County Public Library</v>
      </c>
      <c r="I523" s="11" t="s">
        <v>38</v>
      </c>
      <c r="K523" s="37" t="s">
        <v>15</v>
      </c>
      <c r="L523" s="37" t="s">
        <v>16</v>
      </c>
      <c r="M523" s="37">
        <v>85</v>
      </c>
      <c r="N523" s="37">
        <v>213</v>
      </c>
      <c r="O523" s="37">
        <v>0</v>
      </c>
      <c r="P523" s="37">
        <v>0</v>
      </c>
      <c r="Q523" s="37">
        <v>0</v>
      </c>
      <c r="R523" s="37">
        <v>0</v>
      </c>
      <c r="S523" s="37">
        <v>163</v>
      </c>
      <c r="T523" s="37">
        <v>0</v>
      </c>
      <c r="U523" s="37">
        <v>0</v>
      </c>
      <c r="V523" s="37">
        <v>30</v>
      </c>
    </row>
    <row r="524" spans="1:22" x14ac:dyDescent="0.3">
      <c r="A524">
        <f>VLOOKUP(novplus_data[[#This Row],[Locationid]], [1]LibPAS_data!$A$2:$D$264, 4, FALSE)</f>
        <v>405419</v>
      </c>
      <c r="B524" s="8" t="str">
        <f>TEXT(C524,"yyyy")&amp;"-"&amp;"Q"&amp;LOOKUP(MONTH(C524),{1,4,7,10},{1,2,3,4})</f>
        <v>2015-Q4</v>
      </c>
      <c r="C524" s="9">
        <v>42309</v>
      </c>
      <c r="D524" s="43">
        <f>YEAR(DATE(YEAR(novplus_data[[#This Row],[Date]]), MONTH(novplus_data[[#This Row],[Date]])+6,1))</f>
        <v>2016</v>
      </c>
      <c r="E524" s="37" t="str">
        <f>TEXT(novplus_data[[#This Row],[Date]], "YYYY")</f>
        <v>2015</v>
      </c>
      <c r="F524" s="43" t="str">
        <f>TEXT(novplus_data[[#This Row],[Date]], "MMM")</f>
        <v>Nov</v>
      </c>
      <c r="G524" s="37" t="str">
        <f>VLOOKUP(I524,[1]LibPAS_data!$A$2:$C$601,3,FALSE)</f>
        <v>Pima</v>
      </c>
      <c r="H524" s="37" t="str">
        <f>VLOOKUP(I524,[1]LibPAS_data!$A$2:$C$601,2,FALSE)</f>
        <v>Pima County Public Library</v>
      </c>
      <c r="I524" s="11" t="s">
        <v>38</v>
      </c>
      <c r="K524" s="37" t="s">
        <v>68</v>
      </c>
      <c r="L524" s="37" t="s">
        <v>16</v>
      </c>
      <c r="M524" s="37">
        <v>278845</v>
      </c>
      <c r="N524" s="37">
        <v>279053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37">
        <v>0</v>
      </c>
    </row>
    <row r="525" spans="1:22" x14ac:dyDescent="0.3">
      <c r="A525">
        <f>VLOOKUP(novplus_data[[#This Row],[Locationid]], [1]LibPAS_data!$A$2:$D$264, 4, FALSE)</f>
        <v>405419</v>
      </c>
      <c r="B525" s="8" t="str">
        <f>TEXT(C525,"yyyy")&amp;"-"&amp;"Q"&amp;LOOKUP(MONTH(C525),{1,4,7,10},{1,2,3,4})</f>
        <v>2015-Q4</v>
      </c>
      <c r="C525" s="9">
        <v>42309</v>
      </c>
      <c r="D525" s="43">
        <f>YEAR(DATE(YEAR(novplus_data[[#This Row],[Date]]), MONTH(novplus_data[[#This Row],[Date]])+6,1))</f>
        <v>2016</v>
      </c>
      <c r="E525" s="37" t="str">
        <f>TEXT(novplus_data[[#This Row],[Date]], "YYYY")</f>
        <v>2015</v>
      </c>
      <c r="F525" s="43" t="str">
        <f>TEXT(novplus_data[[#This Row],[Date]], "MMM")</f>
        <v>Nov</v>
      </c>
      <c r="G525" s="37" t="str">
        <f>VLOOKUP(I525,[1]LibPAS_data!$A$2:$C$601,3,FALSE)</f>
        <v>Pima</v>
      </c>
      <c r="H525" s="37" t="str">
        <f>VLOOKUP(I525,[1]LibPAS_data!$A$2:$C$601,2,FALSE)</f>
        <v>Pima County Public Library</v>
      </c>
      <c r="I525" s="11" t="s">
        <v>38</v>
      </c>
      <c r="K525" s="37" t="s">
        <v>19</v>
      </c>
      <c r="L525" s="37" t="s">
        <v>16</v>
      </c>
      <c r="M525" s="37">
        <v>38354</v>
      </c>
      <c r="N525" s="37">
        <v>124678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37">
        <v>0</v>
      </c>
      <c r="U525" s="37">
        <v>0</v>
      </c>
      <c r="V525" s="37">
        <v>0</v>
      </c>
    </row>
    <row r="526" spans="1:22" x14ac:dyDescent="0.3">
      <c r="A526">
        <f>VLOOKUP(novplus_data[[#This Row],[Locationid]], [1]LibPAS_data!$A$2:$D$264, 4, FALSE)</f>
        <v>8901</v>
      </c>
      <c r="B526" s="8" t="str">
        <f>TEXT(C526,"yyyy")&amp;"-"&amp;"Q"&amp;LOOKUP(MONTH(C526),{1,4,7,10},{1,2,3,4})</f>
        <v>2015-Q4</v>
      </c>
      <c r="C526" s="9">
        <v>42309</v>
      </c>
      <c r="D526" s="43">
        <f>YEAR(DATE(YEAR(novplus_data[[#This Row],[Date]]), MONTH(novplus_data[[#This Row],[Date]])+6,1))</f>
        <v>2016</v>
      </c>
      <c r="E526" s="37" t="str">
        <f>TEXT(novplus_data[[#This Row],[Date]], "YYYY")</f>
        <v>2015</v>
      </c>
      <c r="F526" s="43" t="str">
        <f>TEXT(novplus_data[[#This Row],[Date]], "MMM")</f>
        <v>Nov</v>
      </c>
      <c r="G526" s="37" t="str">
        <f>VLOOKUP(I526,[1]LibPAS_data!$A$2:$C$601,3,FALSE)</f>
        <v>Pinal</v>
      </c>
      <c r="H526" s="37" t="str">
        <f>VLOOKUP(I526,[1]LibPAS_data!$A$2:$C$601,2,FALSE)</f>
        <v>Pinal County Library District</v>
      </c>
      <c r="I526" s="11" t="s">
        <v>54</v>
      </c>
      <c r="K526" s="37" t="s">
        <v>15</v>
      </c>
      <c r="L526" s="37" t="s">
        <v>16</v>
      </c>
      <c r="M526" s="37">
        <v>43</v>
      </c>
      <c r="N526" s="37">
        <v>201</v>
      </c>
      <c r="O526" s="37">
        <v>0</v>
      </c>
      <c r="P526" s="37">
        <v>0</v>
      </c>
      <c r="Q526" s="37">
        <v>0</v>
      </c>
      <c r="R526" s="37">
        <v>0</v>
      </c>
      <c r="S526" s="37">
        <v>164</v>
      </c>
      <c r="T526" s="37">
        <v>0</v>
      </c>
      <c r="U526" s="37">
        <v>0</v>
      </c>
      <c r="V526" s="37">
        <v>5</v>
      </c>
    </row>
    <row r="527" spans="1:22" x14ac:dyDescent="0.3">
      <c r="A527">
        <f>VLOOKUP(novplus_data[[#This Row],[Locationid]], [1]LibPAS_data!$A$2:$D$264, 4, FALSE)</f>
        <v>29416</v>
      </c>
      <c r="B527" s="8" t="str">
        <f>TEXT(C527,"yyyy")&amp;"-"&amp;"Q"&amp;LOOKUP(MONTH(C527),{1,4,7,10},{1,2,3,4})</f>
        <v>2015-Q4</v>
      </c>
      <c r="C527" s="9">
        <v>42309</v>
      </c>
      <c r="D527" s="43">
        <f>YEAR(DATE(YEAR(novplus_data[[#This Row],[Date]]), MONTH(novplus_data[[#This Row],[Date]])+6,1))</f>
        <v>2016</v>
      </c>
      <c r="E527" s="37" t="str">
        <f>TEXT(novplus_data[[#This Row],[Date]], "YYYY")</f>
        <v>2015</v>
      </c>
      <c r="F527" s="43" t="str">
        <f>TEXT(novplus_data[[#This Row],[Date]], "MMM")</f>
        <v>Nov</v>
      </c>
      <c r="G527" s="37" t="str">
        <f>VLOOKUP(I527,[1]LibPAS_data!$A$2:$C$601,3,FALSE)</f>
        <v>Yavapai</v>
      </c>
      <c r="H527" s="37" t="str">
        <f>VLOOKUP(I527,[1]LibPAS_data!$A$2:$C$601,2,FALSE)</f>
        <v>Prescott Public Library</v>
      </c>
      <c r="I527" s="11" t="s">
        <v>39</v>
      </c>
      <c r="K527" s="37" t="s">
        <v>15</v>
      </c>
      <c r="L527" s="37" t="s">
        <v>16</v>
      </c>
      <c r="M527" s="37">
        <v>40</v>
      </c>
      <c r="N527" s="37">
        <v>82</v>
      </c>
      <c r="O527" s="37">
        <v>0</v>
      </c>
      <c r="P527" s="37">
        <v>0</v>
      </c>
      <c r="Q527" s="37">
        <v>0</v>
      </c>
      <c r="R527" s="37">
        <v>0</v>
      </c>
      <c r="S527" s="37">
        <v>75</v>
      </c>
      <c r="T527" s="37">
        <v>0</v>
      </c>
      <c r="U527" s="37">
        <v>0</v>
      </c>
      <c r="V527" s="37">
        <v>1</v>
      </c>
    </row>
    <row r="528" spans="1:22" x14ac:dyDescent="0.3">
      <c r="A528">
        <f>VLOOKUP(novplus_data[[#This Row],[Locationid]], [1]LibPAS_data!$A$2:$D$264, 4, FALSE)</f>
        <v>11980</v>
      </c>
      <c r="B528" s="8" t="str">
        <f>TEXT(C528,"yyyy")&amp;"-"&amp;"Q"&amp;LOOKUP(MONTH(C528),{1,4,7,10},{1,2,3,4})</f>
        <v>2015-Q4</v>
      </c>
      <c r="C528" s="9">
        <v>42309</v>
      </c>
      <c r="D528" s="43">
        <f>YEAR(DATE(YEAR(novplus_data[[#This Row],[Date]]), MONTH(novplus_data[[#This Row],[Date]])+6,1))</f>
        <v>2016</v>
      </c>
      <c r="E528" s="37" t="str">
        <f>TEXT(novplus_data[[#This Row],[Date]], "YYYY")</f>
        <v>2015</v>
      </c>
      <c r="F528" s="43" t="str">
        <f>TEXT(novplus_data[[#This Row],[Date]], "MMM")</f>
        <v>Nov</v>
      </c>
      <c r="G528" s="37" t="str">
        <f>VLOOKUP(I528,[1]LibPAS_data!$A$2:$C$601,3,FALSE)</f>
        <v>Graham</v>
      </c>
      <c r="H528" s="37" t="str">
        <f>VLOOKUP(I528,[1]LibPAS_data!$A$2:$C$601,2,FALSE)</f>
        <v>Safford City - Graham County Library</v>
      </c>
      <c r="I528" s="11" t="s">
        <v>41</v>
      </c>
      <c r="K528" s="37" t="s">
        <v>15</v>
      </c>
      <c r="L528" s="37" t="s">
        <v>16</v>
      </c>
      <c r="M528" s="37">
        <v>2</v>
      </c>
      <c r="N528" s="37">
        <v>4</v>
      </c>
      <c r="O528" s="37">
        <v>0</v>
      </c>
      <c r="P528" s="37">
        <v>0</v>
      </c>
      <c r="Q528" s="37">
        <v>0</v>
      </c>
      <c r="R528" s="37">
        <v>0</v>
      </c>
      <c r="S528" s="37">
        <v>0</v>
      </c>
      <c r="T528" s="37">
        <v>0</v>
      </c>
      <c r="U528" s="37">
        <v>0</v>
      </c>
      <c r="V528" s="37">
        <v>0</v>
      </c>
    </row>
    <row r="529" spans="1:22" x14ac:dyDescent="0.3">
      <c r="A529">
        <f>VLOOKUP(novplus_data[[#This Row],[Locationid]], [1]LibPAS_data!$A$2:$D$264, 4, FALSE)</f>
        <v>9301</v>
      </c>
      <c r="B529" s="8" t="str">
        <f>TEXT(C529,"yyyy")&amp;"-"&amp;"Q"&amp;LOOKUP(MONTH(C529),{1,4,7,10},{1,2,3,4})</f>
        <v>2015-Q4</v>
      </c>
      <c r="C529" s="9">
        <v>42309</v>
      </c>
      <c r="D529" s="43">
        <f>YEAR(DATE(YEAR(novplus_data[[#This Row],[Date]]), MONTH(novplus_data[[#This Row],[Date]])+6,1))</f>
        <v>2016</v>
      </c>
      <c r="E529" s="37" t="str">
        <f>TEXT(novplus_data[[#This Row],[Date]], "YYYY")</f>
        <v>2015</v>
      </c>
      <c r="F529" s="43" t="str">
        <f>TEXT(novplus_data[[#This Row],[Date]], "MMM")</f>
        <v>Nov</v>
      </c>
      <c r="G529" s="37" t="str">
        <f>VLOOKUP(I529,[1]LibPAS_data!$A$2:$C$601,3,FALSE)</f>
        <v>Yavapai</v>
      </c>
      <c r="H529" s="37" t="str">
        <f>VLOOKUP(I529,[1]LibPAS_data!$A$2:$C$601,2,FALSE)</f>
        <v>Yavapai County Library District</v>
      </c>
      <c r="I529" s="11" t="s">
        <v>43</v>
      </c>
      <c r="K529" s="37" t="s">
        <v>23</v>
      </c>
      <c r="L529" s="37" t="s">
        <v>16</v>
      </c>
      <c r="M529" s="37">
        <v>38</v>
      </c>
      <c r="N529" s="37">
        <v>45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37">
        <v>0</v>
      </c>
      <c r="U529" s="37">
        <v>0</v>
      </c>
      <c r="V529" s="37">
        <v>0</v>
      </c>
    </row>
    <row r="530" spans="1:22" x14ac:dyDescent="0.3">
      <c r="A530">
        <f>VLOOKUP(novplus_data[[#This Row],[Locationid]], [1]LibPAS_data!$A$2:$D$264, 4, FALSE)</f>
        <v>9301</v>
      </c>
      <c r="B530" s="8" t="str">
        <f>TEXT(C530,"yyyy")&amp;"-"&amp;"Q"&amp;LOOKUP(MONTH(C530),{1,4,7,10},{1,2,3,4})</f>
        <v>2015-Q4</v>
      </c>
      <c r="C530" s="9">
        <v>42309</v>
      </c>
      <c r="D530" s="43">
        <f>YEAR(DATE(YEAR(novplus_data[[#This Row],[Date]]), MONTH(novplus_data[[#This Row],[Date]])+6,1))</f>
        <v>2016</v>
      </c>
      <c r="E530" s="37" t="str">
        <f>TEXT(novplus_data[[#This Row],[Date]], "YYYY")</f>
        <v>2015</v>
      </c>
      <c r="F530" s="43" t="str">
        <f>TEXT(novplus_data[[#This Row],[Date]], "MMM")</f>
        <v>Nov</v>
      </c>
      <c r="G530" s="37" t="str">
        <f>VLOOKUP(I530,[1]LibPAS_data!$A$2:$C$601,3,FALSE)</f>
        <v>Yavapai</v>
      </c>
      <c r="H530" s="37" t="str">
        <f>VLOOKUP(I530,[1]LibPAS_data!$A$2:$C$601,2,FALSE)</f>
        <v>Yavapai County Library District</v>
      </c>
      <c r="I530" s="11" t="s">
        <v>43</v>
      </c>
      <c r="K530" s="37" t="s">
        <v>21</v>
      </c>
      <c r="L530" s="37" t="s">
        <v>16</v>
      </c>
      <c r="M530" s="37">
        <v>56461</v>
      </c>
      <c r="N530" s="37">
        <v>155204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37">
        <v>0</v>
      </c>
      <c r="U530" s="37">
        <v>0</v>
      </c>
      <c r="V530" s="37">
        <v>0</v>
      </c>
    </row>
    <row r="531" spans="1:22" x14ac:dyDescent="0.3">
      <c r="A531" t="e">
        <f>VLOOKUP(novplus_data[[#This Row],[Locationid]], [1]LibPAS_data!$A$2:$D$264, 4, FALSE)</f>
        <v>#N/A</v>
      </c>
      <c r="B531" s="8" t="str">
        <f>TEXT(C531,"yyyy")&amp;"-"&amp;"Q"&amp;LOOKUP(MONTH(C531),{1,4,7,10},{1,2,3,4})</f>
        <v>2015-Q4</v>
      </c>
      <c r="C531" s="9">
        <v>42309</v>
      </c>
      <c r="D531" s="43">
        <f>YEAR(DATE(YEAR(novplus_data[[#This Row],[Date]]), MONTH(novplus_data[[#This Row],[Date]])+6,1))</f>
        <v>2016</v>
      </c>
      <c r="E531" s="37" t="str">
        <f>TEXT(novplus_data[[#This Row],[Date]], "YYYY")</f>
        <v>2015</v>
      </c>
      <c r="F531" s="43" t="str">
        <f>TEXT(novplus_data[[#This Row],[Date]], "MMM")</f>
        <v>Nov</v>
      </c>
      <c r="G531" s="37" t="str">
        <f>VLOOKUP(I531,[1]LibPAS_data!$A$2:$C$601,3,FALSE)</f>
        <v>Yuma</v>
      </c>
      <c r="H531" s="37" t="str">
        <f>VLOOKUP(I531,[1]LibPAS_data!$A$2:$C$601,2,FALSE)</f>
        <v>Yuma County Library District</v>
      </c>
      <c r="I531" s="11" t="s">
        <v>44</v>
      </c>
      <c r="K531" s="37" t="s">
        <v>22</v>
      </c>
      <c r="L531" s="37" t="s">
        <v>16</v>
      </c>
      <c r="M531" s="37">
        <v>25</v>
      </c>
      <c r="N531" s="37">
        <v>80</v>
      </c>
      <c r="O531" s="37">
        <v>0</v>
      </c>
      <c r="P531" s="37">
        <v>0</v>
      </c>
      <c r="Q531" s="37">
        <v>0</v>
      </c>
      <c r="R531" s="37">
        <v>0</v>
      </c>
      <c r="S531" s="37">
        <v>115</v>
      </c>
      <c r="T531" s="37">
        <v>0</v>
      </c>
      <c r="U531" s="37">
        <v>0</v>
      </c>
      <c r="V531" s="37">
        <v>0</v>
      </c>
    </row>
    <row r="532" spans="1:22" x14ac:dyDescent="0.3">
      <c r="A532" t="e">
        <f>VLOOKUP(novplus_data[[#This Row],[Locationid]], [1]LibPAS_data!$A$2:$D$264, 4, FALSE)</f>
        <v>#N/A</v>
      </c>
      <c r="B532" s="8" t="str">
        <f>TEXT(C532,"yyyy")&amp;"-"&amp;"Q"&amp;LOOKUP(MONTH(C532),{1,4,7,10},{1,2,3,4})</f>
        <v>2015-Q4</v>
      </c>
      <c r="C532" s="9">
        <v>42309</v>
      </c>
      <c r="D532" s="43">
        <f>YEAR(DATE(YEAR(novplus_data[[#This Row],[Date]]), MONTH(novplus_data[[#This Row],[Date]])+6,1))</f>
        <v>2016</v>
      </c>
      <c r="E532" s="37" t="str">
        <f>TEXT(novplus_data[[#This Row],[Date]], "YYYY")</f>
        <v>2015</v>
      </c>
      <c r="F532" s="43" t="str">
        <f>TEXT(novplus_data[[#This Row],[Date]], "MMM")</f>
        <v>Nov</v>
      </c>
      <c r="G532" s="37" t="str">
        <f>VLOOKUP(I532,[1]LibPAS_data!$A$2:$C$601,3,FALSE)</f>
        <v>Yuma</v>
      </c>
      <c r="H532" s="37" t="str">
        <f>VLOOKUP(I532,[1]LibPAS_data!$A$2:$C$601,2,FALSE)</f>
        <v>Yuma County Library District</v>
      </c>
      <c r="I532" s="11" t="s">
        <v>44</v>
      </c>
      <c r="K532" s="37" t="s">
        <v>23</v>
      </c>
      <c r="L532" s="37" t="s">
        <v>16</v>
      </c>
      <c r="M532" s="37">
        <v>7638</v>
      </c>
      <c r="N532" s="37">
        <v>30022</v>
      </c>
      <c r="O532" s="37">
        <v>0</v>
      </c>
      <c r="P532" s="37">
        <v>0</v>
      </c>
      <c r="Q532" s="37">
        <v>0</v>
      </c>
      <c r="R532" s="37">
        <v>0</v>
      </c>
      <c r="S532" s="37">
        <v>0</v>
      </c>
      <c r="T532" s="37">
        <v>0</v>
      </c>
      <c r="U532" s="37">
        <v>0</v>
      </c>
      <c r="V532" s="37">
        <v>0</v>
      </c>
    </row>
    <row r="533" spans="1:22" x14ac:dyDescent="0.3">
      <c r="A533">
        <f>VLOOKUP(novplus_data[[#This Row],[Locationid]], [1]LibPAS_data!$A$2:$D$264, 4, FALSE)</f>
        <v>11452</v>
      </c>
      <c r="B533" s="8" t="str">
        <f>TEXT(C533,"yyyy")&amp;"-"&amp;"Q"&amp;LOOKUP(MONTH(C533),{1,4,7,10},{1,2,3,4})</f>
        <v>2015-Q4</v>
      </c>
      <c r="C533" s="9">
        <v>42339</v>
      </c>
      <c r="D533" s="43">
        <f>YEAR(DATE(YEAR(novplus_data[[#This Row],[Date]]), MONTH(novplus_data[[#This Row],[Date]])+6,1))</f>
        <v>2016</v>
      </c>
      <c r="E533" s="37" t="str">
        <f>TEXT(novplus_data[[#This Row],[Date]], "YYYY")</f>
        <v>2015</v>
      </c>
      <c r="F533" s="43" t="str">
        <f>TEXT(novplus_data[[#This Row],[Date]], "MMM")</f>
        <v>Dec</v>
      </c>
      <c r="G533" s="37" t="str">
        <f>VLOOKUP(I533,[1]LibPAS_data!$A$2:$C$601,3,FALSE)</f>
        <v>Apache</v>
      </c>
      <c r="H533" s="37" t="str">
        <f>VLOOKUP(I533,[1]LibPAS_data!$A$2:$C$601,2,FALSE)</f>
        <v>Apache County Library District Office</v>
      </c>
      <c r="I533" s="3" t="s">
        <v>29</v>
      </c>
      <c r="K533" s="37" t="s">
        <v>15</v>
      </c>
      <c r="L533" s="37" t="s">
        <v>16</v>
      </c>
      <c r="M533" s="37">
        <v>1</v>
      </c>
      <c r="N533" s="37">
        <v>2</v>
      </c>
      <c r="O533" s="37">
        <v>0</v>
      </c>
      <c r="P533" s="37">
        <v>0</v>
      </c>
      <c r="Q533" s="37">
        <v>0</v>
      </c>
      <c r="R533" s="37">
        <v>0</v>
      </c>
      <c r="S533" s="37">
        <v>4</v>
      </c>
      <c r="T533" s="37">
        <v>0</v>
      </c>
      <c r="U533" s="37">
        <v>0</v>
      </c>
      <c r="V533" s="37">
        <v>0</v>
      </c>
    </row>
    <row r="534" spans="1:22" x14ac:dyDescent="0.3">
      <c r="A534" t="e">
        <f>VLOOKUP(novplus_data[[#This Row],[Locationid]], [1]LibPAS_data!$A$2:$D$264, 4, FALSE)</f>
        <v>#N/A</v>
      </c>
      <c r="B534" s="8" t="str">
        <f>TEXT(C534,"yyyy")&amp;"-"&amp;"Q"&amp;LOOKUP(MONTH(C534),{1,4,7,10},{1,2,3,4})</f>
        <v>2015-Q4</v>
      </c>
      <c r="C534" s="9">
        <v>42339</v>
      </c>
      <c r="D534" s="43">
        <f>YEAR(DATE(YEAR(novplus_data[[#This Row],[Date]]), MONTH(novplus_data[[#This Row],[Date]])+6,1))</f>
        <v>2016</v>
      </c>
      <c r="E534" s="37" t="str">
        <f>TEXT(novplus_data[[#This Row],[Date]], "YYYY")</f>
        <v>2015</v>
      </c>
      <c r="F534" s="43" t="str">
        <f>TEXT(novplus_data[[#This Row],[Date]], "MMM")</f>
        <v>Dec</v>
      </c>
      <c r="G534" s="37" t="str">
        <f>VLOOKUP(I534,[1]LibPAS_data!$A$2:$C$601,3,FALSE)</f>
        <v>State</v>
      </c>
      <c r="H534" s="37" t="str">
        <f>VLOOKUP(I534,[1]LibPAS_data!$A$2:$C$601,2,FALSE)</f>
        <v>Arizona State Library</v>
      </c>
      <c r="I534" s="11" t="s">
        <v>42</v>
      </c>
      <c r="K534" s="37" t="s">
        <v>17</v>
      </c>
      <c r="L534" s="37" t="s">
        <v>16</v>
      </c>
      <c r="M534" s="37">
        <v>122</v>
      </c>
      <c r="N534" s="37">
        <v>476</v>
      </c>
      <c r="O534" s="37">
        <v>0</v>
      </c>
      <c r="P534" s="37">
        <v>0</v>
      </c>
      <c r="Q534" s="37">
        <v>0</v>
      </c>
      <c r="R534" s="37">
        <v>0</v>
      </c>
      <c r="S534" s="37">
        <v>598</v>
      </c>
      <c r="T534" s="37">
        <v>0</v>
      </c>
      <c r="U534" s="37">
        <v>0</v>
      </c>
      <c r="V534" s="37">
        <v>0</v>
      </c>
    </row>
    <row r="535" spans="1:22" x14ac:dyDescent="0.3">
      <c r="A535" t="e">
        <f>VLOOKUP(novplus_data[[#This Row],[Locationid]], [1]LibPAS_data!$A$2:$D$264, 4, FALSE)</f>
        <v>#N/A</v>
      </c>
      <c r="B535" s="8" t="str">
        <f>TEXT(C535,"yyyy")&amp;"-"&amp;"Q"&amp;LOOKUP(MONTH(C535),{1,4,7,10},{1,2,3,4})</f>
        <v>2015-Q4</v>
      </c>
      <c r="C535" s="9">
        <v>42339</v>
      </c>
      <c r="D535" s="43">
        <f>YEAR(DATE(YEAR(novplus_data[[#This Row],[Date]]), MONTH(novplus_data[[#This Row],[Date]])+6,1))</f>
        <v>2016</v>
      </c>
      <c r="E535" s="37" t="str">
        <f>TEXT(novplus_data[[#This Row],[Date]], "YYYY")</f>
        <v>2015</v>
      </c>
      <c r="F535" s="43" t="str">
        <f>TEXT(novplus_data[[#This Row],[Date]], "MMM")</f>
        <v>Dec</v>
      </c>
      <c r="G535" s="37" t="str">
        <f>VLOOKUP(I535,[1]LibPAS_data!$A$2:$C$601,3,FALSE)</f>
        <v>State</v>
      </c>
      <c r="H535" s="37" t="str">
        <f>VLOOKUP(I535,[1]LibPAS_data!$A$2:$C$601,2,FALSE)</f>
        <v>Arizona State Library</v>
      </c>
      <c r="I535" s="11" t="s">
        <v>42</v>
      </c>
      <c r="K535" s="37" t="s">
        <v>15</v>
      </c>
      <c r="L535" s="37" t="s">
        <v>16</v>
      </c>
      <c r="M535" s="37">
        <v>21</v>
      </c>
      <c r="N535" s="37">
        <v>58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37">
        <v>0</v>
      </c>
      <c r="U535" s="37">
        <v>0</v>
      </c>
      <c r="V535" s="37">
        <v>0</v>
      </c>
    </row>
    <row r="536" spans="1:22" x14ac:dyDescent="0.3">
      <c r="A536">
        <f>VLOOKUP(novplus_data[[#This Row],[Locationid]], [1]LibPAS_data!$A$2:$D$264, 4, FALSE)</f>
        <v>22669</v>
      </c>
      <c r="B536" s="8" t="str">
        <f>TEXT(C536,"yyyy")&amp;"-"&amp;"Q"&amp;LOOKUP(MONTH(C536),{1,4,7,10},{1,2,3,4})</f>
        <v>2015-Q4</v>
      </c>
      <c r="C536" s="9">
        <v>42339</v>
      </c>
      <c r="D536" s="43">
        <f>YEAR(DATE(YEAR(novplus_data[[#This Row],[Date]]), MONTH(novplus_data[[#This Row],[Date]])+6,1))</f>
        <v>2016</v>
      </c>
      <c r="E536" s="37" t="str">
        <f>TEXT(novplus_data[[#This Row],[Date]], "YYYY")</f>
        <v>2015</v>
      </c>
      <c r="F536" s="43" t="str">
        <f>TEXT(novplus_data[[#This Row],[Date]], "MMM")</f>
        <v>Dec</v>
      </c>
      <c r="G536" s="37" t="str">
        <f>VLOOKUP(I536,[1]LibPAS_data!$A$2:$C$601,3,FALSE)</f>
        <v>Maricopa</v>
      </c>
      <c r="H536" s="37" t="str">
        <f>VLOOKUP(I536,[1]LibPAS_data!$A$2:$C$601,2,FALSE)</f>
        <v>Avondale Public Library</v>
      </c>
      <c r="I536" s="42" t="s">
        <v>28</v>
      </c>
      <c r="K536" s="37" t="s">
        <v>15</v>
      </c>
      <c r="L536" s="37" t="s">
        <v>16</v>
      </c>
      <c r="M536" s="37">
        <v>3</v>
      </c>
      <c r="N536" s="37">
        <v>15</v>
      </c>
      <c r="O536" s="37">
        <v>0</v>
      </c>
      <c r="P536" s="37">
        <v>0</v>
      </c>
      <c r="Q536" s="37">
        <v>0</v>
      </c>
      <c r="R536" s="37">
        <v>0</v>
      </c>
      <c r="S536" s="37">
        <v>12</v>
      </c>
      <c r="T536" s="37">
        <v>0</v>
      </c>
      <c r="U536" s="37">
        <v>0</v>
      </c>
      <c r="V536" s="37">
        <v>0</v>
      </c>
    </row>
    <row r="537" spans="1:22" x14ac:dyDescent="0.3">
      <c r="A537">
        <f>VLOOKUP(novplus_data[[#This Row],[Locationid]], [1]LibPAS_data!$A$2:$D$264, 4, FALSE)</f>
        <v>1469</v>
      </c>
      <c r="B537" s="8" t="str">
        <f>TEXT(C537,"yyyy")&amp;"-"&amp;"Q"&amp;LOOKUP(MONTH(C537),{1,4,7,10},{1,2,3,4})</f>
        <v>2015-Q4</v>
      </c>
      <c r="C537" s="9">
        <v>42339</v>
      </c>
      <c r="D537" s="43">
        <f>YEAR(DATE(YEAR(novplus_data[[#This Row],[Date]]), MONTH(novplus_data[[#This Row],[Date]])+6,1))</f>
        <v>2016</v>
      </c>
      <c r="E537" s="37" t="str">
        <f>TEXT(novplus_data[[#This Row],[Date]], "YYYY")</f>
        <v>2015</v>
      </c>
      <c r="F537" s="43" t="str">
        <f>TEXT(novplus_data[[#This Row],[Date]], "MMM")</f>
        <v>Dec</v>
      </c>
      <c r="G537" s="37" t="str">
        <f>VLOOKUP(I537,[1]LibPAS_data!$A$2:$C$601,3,FALSE)</f>
        <v>Cochise</v>
      </c>
      <c r="H537" s="37" t="str">
        <f>VLOOKUP(I537,[1]LibPAS_data!$A$2:$C$601,2,FALSE)</f>
        <v>Cochise County Library District</v>
      </c>
      <c r="I537" s="11" t="s">
        <v>32</v>
      </c>
      <c r="K537" s="37" t="s">
        <v>18</v>
      </c>
      <c r="L537" s="37" t="s">
        <v>16</v>
      </c>
      <c r="M537" s="37">
        <v>11</v>
      </c>
      <c r="N537" s="37">
        <v>20</v>
      </c>
      <c r="O537" s="37">
        <v>0</v>
      </c>
      <c r="P537" s="37">
        <v>0</v>
      </c>
      <c r="Q537" s="37">
        <v>0</v>
      </c>
      <c r="R537" s="37">
        <v>0</v>
      </c>
      <c r="S537" s="37">
        <v>40</v>
      </c>
      <c r="T537" s="37">
        <v>0</v>
      </c>
      <c r="U537" s="37">
        <v>0</v>
      </c>
      <c r="V537" s="37">
        <v>0</v>
      </c>
    </row>
    <row r="538" spans="1:22" x14ac:dyDescent="0.3">
      <c r="A538">
        <f>VLOOKUP(novplus_data[[#This Row],[Locationid]], [1]LibPAS_data!$A$2:$D$264, 4, FALSE)</f>
        <v>72247</v>
      </c>
      <c r="B538" s="8" t="str">
        <f>TEXT(C538,"yyyy")&amp;"-"&amp;"Q"&amp;LOOKUP(MONTH(C538),{1,4,7,10},{1,2,3,4})</f>
        <v>2015-Q4</v>
      </c>
      <c r="C538" s="9">
        <v>42339</v>
      </c>
      <c r="D538" s="43">
        <f>YEAR(DATE(YEAR(novplus_data[[#This Row],[Date]]), MONTH(novplus_data[[#This Row],[Date]])+6,1))</f>
        <v>2016</v>
      </c>
      <c r="E538" s="37" t="str">
        <f>TEXT(novplus_data[[#This Row],[Date]], "YYYY")</f>
        <v>2015</v>
      </c>
      <c r="F538" s="43" t="str">
        <f>TEXT(novplus_data[[#This Row],[Date]], "MMM")</f>
        <v>Dec</v>
      </c>
      <c r="G538" s="37" t="str">
        <f>VLOOKUP(I538,[1]LibPAS_data!$A$2:$C$601,3,FALSE)</f>
        <v>Coconino</v>
      </c>
      <c r="H538" s="37" t="str">
        <f>VLOOKUP(I538,[1]LibPAS_data!$A$2:$C$601,2,FALSE)</f>
        <v>Flagstaff City-Coconino County Public Library</v>
      </c>
      <c r="I538" s="11" t="s">
        <v>33</v>
      </c>
      <c r="K538" s="37" t="s">
        <v>15</v>
      </c>
      <c r="L538" s="37" t="s">
        <v>16</v>
      </c>
      <c r="M538" s="37">
        <v>69</v>
      </c>
      <c r="N538" s="37">
        <v>669</v>
      </c>
      <c r="O538" s="37">
        <v>0</v>
      </c>
      <c r="P538" s="37">
        <v>0</v>
      </c>
      <c r="Q538" s="37">
        <v>0</v>
      </c>
      <c r="R538" s="37">
        <v>0</v>
      </c>
      <c r="S538" s="37">
        <v>442</v>
      </c>
      <c r="T538" s="37">
        <v>0</v>
      </c>
      <c r="U538" s="37">
        <v>0</v>
      </c>
      <c r="V538" s="37">
        <v>605</v>
      </c>
    </row>
    <row r="539" spans="1:22" x14ac:dyDescent="0.3">
      <c r="A539">
        <f>VLOOKUP(novplus_data[[#This Row],[Locationid]], [1]LibPAS_data!$A$2:$D$264, 4, FALSE)</f>
        <v>72</v>
      </c>
      <c r="B539" s="8" t="str">
        <f>TEXT(C539,"yyyy")&amp;"-"&amp;"Q"&amp;LOOKUP(MONTH(C539),{1,4,7,10},{1,2,3,4})</f>
        <v>2015-Q4</v>
      </c>
      <c r="C539" s="9">
        <v>42339</v>
      </c>
      <c r="D539" s="43">
        <f>YEAR(DATE(YEAR(novplus_data[[#This Row],[Date]]), MONTH(novplus_data[[#This Row],[Date]])+6,1))</f>
        <v>2016</v>
      </c>
      <c r="E539" s="37" t="str">
        <f>TEXT(novplus_data[[#This Row],[Date]], "YYYY")</f>
        <v>2015</v>
      </c>
      <c r="F539" s="43" t="str">
        <f>TEXT(novplus_data[[#This Row],[Date]], "MMM")</f>
        <v>Dec</v>
      </c>
      <c r="G539" s="37" t="str">
        <f>VLOOKUP(I539,[1]LibPAS_data!$A$2:$C$601,3,FALSE)</f>
        <v>Gila</v>
      </c>
      <c r="H539" s="37" t="str">
        <f>VLOOKUP(I539,[1]LibPAS_data!$A$2:$C$601,2,FALSE)</f>
        <v>Gila County Library District</v>
      </c>
      <c r="I539" s="13" t="s">
        <v>34</v>
      </c>
      <c r="K539" s="37" t="s">
        <v>15</v>
      </c>
      <c r="L539" s="37" t="s">
        <v>16</v>
      </c>
      <c r="M539" s="37">
        <v>17</v>
      </c>
      <c r="N539" s="37">
        <v>74</v>
      </c>
      <c r="O539" s="37">
        <v>0</v>
      </c>
      <c r="P539" s="37">
        <v>0</v>
      </c>
      <c r="Q539" s="37">
        <v>0</v>
      </c>
      <c r="R539" s="37">
        <v>0</v>
      </c>
      <c r="S539" s="37">
        <v>40</v>
      </c>
      <c r="T539" s="37">
        <v>0</v>
      </c>
      <c r="U539" s="37">
        <v>0</v>
      </c>
      <c r="V539" s="37">
        <v>0</v>
      </c>
    </row>
    <row r="540" spans="1:22" x14ac:dyDescent="0.3">
      <c r="A540" t="e">
        <f>VLOOKUP(novplus_data[[#This Row],[Locationid]], [1]LibPAS_data!$A$2:$D$264, 4, FALSE)</f>
        <v>#N/A</v>
      </c>
      <c r="B540" s="8" t="str">
        <f>TEXT(C540,"yyyy")&amp;"-"&amp;"Q"&amp;LOOKUP(MONTH(C540),{1,4,7,10},{1,2,3,4})</f>
        <v>2015-Q4</v>
      </c>
      <c r="C540" s="9">
        <v>42339</v>
      </c>
      <c r="D540" s="43">
        <f>YEAR(DATE(YEAR(novplus_data[[#This Row],[Date]]), MONTH(novplus_data[[#This Row],[Date]])+6,1))</f>
        <v>2016</v>
      </c>
      <c r="E540" s="37" t="str">
        <f>TEXT(novplus_data[[#This Row],[Date]], "YYYY")</f>
        <v>2015</v>
      </c>
      <c r="F540" s="43" t="str">
        <f>TEXT(novplus_data[[#This Row],[Date]], "MMM")</f>
        <v>Dec</v>
      </c>
      <c r="G540" s="37" t="str">
        <f>VLOOKUP(I540,[1]LibPAS_data!$A$2:$C$601,3,FALSE)</f>
        <v>Mohave</v>
      </c>
      <c r="H540" s="37" t="str">
        <f>VLOOKUP(I540,[1]LibPAS_data!$A$2:$C$601,2,FALSE)</f>
        <v>Lake Havasu Branch Library</v>
      </c>
      <c r="I540" s="3" t="s">
        <v>89</v>
      </c>
      <c r="K540" s="37" t="s">
        <v>15</v>
      </c>
      <c r="L540" s="37" t="s">
        <v>16</v>
      </c>
      <c r="M540" s="37">
        <v>1</v>
      </c>
      <c r="N540" s="37">
        <v>6</v>
      </c>
      <c r="O540" s="37">
        <v>0</v>
      </c>
      <c r="P540" s="37">
        <v>0</v>
      </c>
      <c r="Q540" s="37">
        <v>0</v>
      </c>
      <c r="R540" s="37">
        <v>0</v>
      </c>
      <c r="S540" s="37">
        <v>5</v>
      </c>
      <c r="T540" s="37">
        <v>0</v>
      </c>
      <c r="U540" s="37">
        <v>0</v>
      </c>
      <c r="V540" s="37">
        <v>0</v>
      </c>
    </row>
    <row r="541" spans="1:22" x14ac:dyDescent="0.3">
      <c r="A541">
        <f>VLOOKUP(novplus_data[[#This Row],[Locationid]], [1]LibPAS_data!$A$2:$D$264, 4, FALSE)</f>
        <v>87143</v>
      </c>
      <c r="B541" s="8" t="str">
        <f>TEXT(C541,"yyyy")&amp;"-"&amp;"Q"&amp;LOOKUP(MONTH(C541),{1,4,7,10},{1,2,3,4})</f>
        <v>2015-Q4</v>
      </c>
      <c r="C541" s="9">
        <v>42339</v>
      </c>
      <c r="D541" s="43">
        <f>YEAR(DATE(YEAR(novplus_data[[#This Row],[Date]]), MONTH(novplus_data[[#This Row],[Date]])+6,1))</f>
        <v>2016</v>
      </c>
      <c r="E541" s="37" t="str">
        <f>TEXT(novplus_data[[#This Row],[Date]], "YYYY")</f>
        <v>2015</v>
      </c>
      <c r="F541" s="43" t="str">
        <f>TEXT(novplus_data[[#This Row],[Date]], "MMM")</f>
        <v>Dec</v>
      </c>
      <c r="G541" s="37" t="str">
        <f>VLOOKUP(I541,[1]LibPAS_data!$A$2:$C$601,3,FALSE)</f>
        <v>Mohave</v>
      </c>
      <c r="H541" s="37" t="str">
        <f>VLOOKUP(I541,[1]LibPAS_data!$A$2:$C$601,2,FALSE)</f>
        <v>Mohave County Library District</v>
      </c>
      <c r="I541" s="11" t="s">
        <v>36</v>
      </c>
      <c r="K541" s="37" t="s">
        <v>15</v>
      </c>
      <c r="L541" s="37" t="s">
        <v>16</v>
      </c>
      <c r="M541" s="37">
        <v>118</v>
      </c>
      <c r="N541" s="37">
        <v>1237</v>
      </c>
      <c r="O541" s="37">
        <v>0</v>
      </c>
      <c r="P541" s="37">
        <v>0</v>
      </c>
      <c r="Q541" s="37">
        <v>0</v>
      </c>
      <c r="R541" s="37">
        <v>0</v>
      </c>
      <c r="S541" s="37">
        <v>1226</v>
      </c>
      <c r="T541" s="37">
        <v>0</v>
      </c>
      <c r="U541" s="37">
        <v>0</v>
      </c>
      <c r="V541" s="37">
        <v>4</v>
      </c>
    </row>
    <row r="542" spans="1:22" x14ac:dyDescent="0.3">
      <c r="A542">
        <f>VLOOKUP(novplus_data[[#This Row],[Locationid]], [1]LibPAS_data!$A$2:$D$264, 4, FALSE)</f>
        <v>2461</v>
      </c>
      <c r="B542" s="8" t="str">
        <f>TEXT(C542,"yyyy")&amp;"-"&amp;"Q"&amp;LOOKUP(MONTH(C542),{1,4,7,10},{1,2,3,4})</f>
        <v>2015-Q4</v>
      </c>
      <c r="C542" s="9">
        <v>42339</v>
      </c>
      <c r="D542" s="43">
        <f>YEAR(DATE(YEAR(novplus_data[[#This Row],[Date]]), MONTH(novplus_data[[#This Row],[Date]])+6,1))</f>
        <v>2016</v>
      </c>
      <c r="E542" s="37" t="str">
        <f>TEXT(novplus_data[[#This Row],[Date]], "YYYY")</f>
        <v>2015</v>
      </c>
      <c r="F542" s="43" t="str">
        <f>TEXT(novplus_data[[#This Row],[Date]], "MMM")</f>
        <v>Dec</v>
      </c>
      <c r="G542" s="37" t="str">
        <f>VLOOKUP(I542,[1]LibPAS_data!$A$2:$C$601,3,FALSE)</f>
        <v>Navajo</v>
      </c>
      <c r="H542" s="37" t="str">
        <f>VLOOKUP(I542,[1]LibPAS_data!$A$2:$C$601,2,FALSE)</f>
        <v>Navajo County Library District</v>
      </c>
      <c r="I542" s="11" t="s">
        <v>37</v>
      </c>
      <c r="K542" s="37" t="s">
        <v>15</v>
      </c>
      <c r="L542" s="37" t="s">
        <v>16</v>
      </c>
      <c r="M542" s="37">
        <v>1</v>
      </c>
      <c r="N542" s="37">
        <v>3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37">
        <v>0</v>
      </c>
      <c r="U542" s="37">
        <v>0</v>
      </c>
      <c r="V542" s="37">
        <v>0</v>
      </c>
    </row>
    <row r="543" spans="1:22" x14ac:dyDescent="0.3">
      <c r="A543">
        <f>VLOOKUP(novplus_data[[#This Row],[Locationid]], [1]LibPAS_data!$A$2:$D$264, 4, FALSE)</f>
        <v>405419</v>
      </c>
      <c r="B543" s="8" t="str">
        <f>TEXT(C543,"yyyy")&amp;"-"&amp;"Q"&amp;LOOKUP(MONTH(C543),{1,4,7,10},{1,2,3,4})</f>
        <v>2015-Q4</v>
      </c>
      <c r="C543" s="9">
        <v>42339</v>
      </c>
      <c r="D543" s="43">
        <f>YEAR(DATE(YEAR(novplus_data[[#This Row],[Date]]), MONTH(novplus_data[[#This Row],[Date]])+6,1))</f>
        <v>2016</v>
      </c>
      <c r="E543" s="37" t="str">
        <f>TEXT(novplus_data[[#This Row],[Date]], "YYYY")</f>
        <v>2015</v>
      </c>
      <c r="F543" s="43" t="str">
        <f>TEXT(novplus_data[[#This Row],[Date]], "MMM")</f>
        <v>Dec</v>
      </c>
      <c r="G543" s="37" t="str">
        <f>VLOOKUP(I543,[1]LibPAS_data!$A$2:$C$601,3,FALSE)</f>
        <v>Pima</v>
      </c>
      <c r="H543" s="37" t="str">
        <f>VLOOKUP(I543,[1]LibPAS_data!$A$2:$C$601,2,FALSE)</f>
        <v>Pima County Public Library</v>
      </c>
      <c r="I543" s="11" t="s">
        <v>38</v>
      </c>
      <c r="K543" s="37" t="s">
        <v>19</v>
      </c>
      <c r="L543" s="37" t="s">
        <v>16</v>
      </c>
      <c r="M543" s="37">
        <v>35072</v>
      </c>
      <c r="N543" s="37">
        <v>110491</v>
      </c>
      <c r="O543" s="37">
        <v>0</v>
      </c>
      <c r="P543" s="37">
        <v>0</v>
      </c>
      <c r="Q543" s="37">
        <v>0</v>
      </c>
      <c r="R543" s="37">
        <v>0</v>
      </c>
      <c r="S543" s="37">
        <v>0</v>
      </c>
      <c r="T543" s="37">
        <v>0</v>
      </c>
      <c r="U543" s="37">
        <v>0</v>
      </c>
      <c r="V543" s="37">
        <v>0</v>
      </c>
    </row>
    <row r="544" spans="1:22" x14ac:dyDescent="0.3">
      <c r="A544">
        <f>VLOOKUP(novplus_data[[#This Row],[Locationid]], [1]LibPAS_data!$A$2:$D$264, 4, FALSE)</f>
        <v>405419</v>
      </c>
      <c r="B544" s="8" t="str">
        <f>TEXT(C544,"yyyy")&amp;"-"&amp;"Q"&amp;LOOKUP(MONTH(C544),{1,4,7,10},{1,2,3,4})</f>
        <v>2015-Q4</v>
      </c>
      <c r="C544" s="9">
        <v>42339</v>
      </c>
      <c r="D544" s="43">
        <f>YEAR(DATE(YEAR(novplus_data[[#This Row],[Date]]), MONTH(novplus_data[[#This Row],[Date]])+6,1))</f>
        <v>2016</v>
      </c>
      <c r="E544" s="37" t="str">
        <f>TEXT(novplus_data[[#This Row],[Date]], "YYYY")</f>
        <v>2015</v>
      </c>
      <c r="F544" s="43" t="str">
        <f>TEXT(novplus_data[[#This Row],[Date]], "MMM")</f>
        <v>Dec</v>
      </c>
      <c r="G544" s="37" t="str">
        <f>VLOOKUP(I544,[1]LibPAS_data!$A$2:$C$601,3,FALSE)</f>
        <v>Pima</v>
      </c>
      <c r="H544" s="37" t="str">
        <f>VLOOKUP(I544,[1]LibPAS_data!$A$2:$C$601,2,FALSE)</f>
        <v>Pima County Public Library</v>
      </c>
      <c r="I544" s="11" t="s">
        <v>38</v>
      </c>
      <c r="K544" s="37" t="s">
        <v>68</v>
      </c>
      <c r="L544" s="37" t="s">
        <v>16</v>
      </c>
      <c r="M544" s="37">
        <v>245604</v>
      </c>
      <c r="N544" s="37">
        <v>245847</v>
      </c>
      <c r="O544" s="37">
        <v>0</v>
      </c>
      <c r="P544" s="37">
        <v>0</v>
      </c>
      <c r="Q544" s="37">
        <v>0</v>
      </c>
      <c r="R544" s="37">
        <v>0</v>
      </c>
      <c r="S544" s="37">
        <v>0</v>
      </c>
      <c r="T544" s="37">
        <v>0</v>
      </c>
      <c r="U544" s="37">
        <v>0</v>
      </c>
      <c r="V544" s="37">
        <v>0</v>
      </c>
    </row>
    <row r="545" spans="1:22" x14ac:dyDescent="0.3">
      <c r="A545">
        <f>VLOOKUP(novplus_data[[#This Row],[Locationid]], [1]LibPAS_data!$A$2:$D$264, 4, FALSE)</f>
        <v>405419</v>
      </c>
      <c r="B545" s="8" t="str">
        <f>TEXT(C545,"yyyy")&amp;"-"&amp;"Q"&amp;LOOKUP(MONTH(C545),{1,4,7,10},{1,2,3,4})</f>
        <v>2015-Q4</v>
      </c>
      <c r="C545" s="9">
        <v>42339</v>
      </c>
      <c r="D545" s="43">
        <f>YEAR(DATE(YEAR(novplus_data[[#This Row],[Date]]), MONTH(novplus_data[[#This Row],[Date]])+6,1))</f>
        <v>2016</v>
      </c>
      <c r="E545" s="37" t="str">
        <f>TEXT(novplus_data[[#This Row],[Date]], "YYYY")</f>
        <v>2015</v>
      </c>
      <c r="F545" s="43" t="str">
        <f>TEXT(novplus_data[[#This Row],[Date]], "MMM")</f>
        <v>Dec</v>
      </c>
      <c r="G545" s="37" t="str">
        <f>VLOOKUP(I545,[1]LibPAS_data!$A$2:$C$601,3,FALSE)</f>
        <v>Pima</v>
      </c>
      <c r="H545" s="37" t="str">
        <f>VLOOKUP(I545,[1]LibPAS_data!$A$2:$C$601,2,FALSE)</f>
        <v>Pima County Public Library</v>
      </c>
      <c r="I545" s="11" t="s">
        <v>38</v>
      </c>
      <c r="K545" s="37" t="s">
        <v>15</v>
      </c>
      <c r="L545" s="37" t="s">
        <v>16</v>
      </c>
      <c r="M545" s="37">
        <v>103</v>
      </c>
      <c r="N545" s="37">
        <v>358</v>
      </c>
      <c r="O545" s="37">
        <v>0</v>
      </c>
      <c r="P545" s="37">
        <v>0</v>
      </c>
      <c r="Q545" s="37">
        <v>0</v>
      </c>
      <c r="R545" s="37">
        <v>0</v>
      </c>
      <c r="S545" s="37">
        <v>341</v>
      </c>
      <c r="T545" s="37">
        <v>0</v>
      </c>
      <c r="U545" s="37">
        <v>0</v>
      </c>
      <c r="V545" s="37">
        <v>20</v>
      </c>
    </row>
    <row r="546" spans="1:22" x14ac:dyDescent="0.3">
      <c r="A546">
        <f>VLOOKUP(novplus_data[[#This Row],[Locationid]], [1]LibPAS_data!$A$2:$D$264, 4, FALSE)</f>
        <v>8901</v>
      </c>
      <c r="B546" s="8" t="str">
        <f>TEXT(C546,"yyyy")&amp;"-"&amp;"Q"&amp;LOOKUP(MONTH(C546),{1,4,7,10},{1,2,3,4})</f>
        <v>2015-Q4</v>
      </c>
      <c r="C546" s="9">
        <v>42339</v>
      </c>
      <c r="D546" s="43">
        <f>YEAR(DATE(YEAR(novplus_data[[#This Row],[Date]]), MONTH(novplus_data[[#This Row],[Date]])+6,1))</f>
        <v>2016</v>
      </c>
      <c r="E546" s="37" t="str">
        <f>TEXT(novplus_data[[#This Row],[Date]], "YYYY")</f>
        <v>2015</v>
      </c>
      <c r="F546" s="43" t="str">
        <f>TEXT(novplus_data[[#This Row],[Date]], "MMM")</f>
        <v>Dec</v>
      </c>
      <c r="G546" s="37" t="str">
        <f>VLOOKUP(I546,[1]LibPAS_data!$A$2:$C$601,3,FALSE)</f>
        <v>Pinal</v>
      </c>
      <c r="H546" s="37" t="str">
        <f>VLOOKUP(I546,[1]LibPAS_data!$A$2:$C$601,2,FALSE)</f>
        <v>Pinal County Library District</v>
      </c>
      <c r="I546" s="11" t="s">
        <v>54</v>
      </c>
      <c r="K546" s="37" t="s">
        <v>15</v>
      </c>
      <c r="L546" s="37" t="s">
        <v>16</v>
      </c>
      <c r="M546" s="37">
        <v>48</v>
      </c>
      <c r="N546" s="37">
        <v>154</v>
      </c>
      <c r="O546" s="37">
        <v>0</v>
      </c>
      <c r="P546" s="37">
        <v>0</v>
      </c>
      <c r="Q546" s="37">
        <v>0</v>
      </c>
      <c r="R546" s="37">
        <v>0</v>
      </c>
      <c r="S546" s="37">
        <v>164</v>
      </c>
      <c r="T546" s="37">
        <v>0</v>
      </c>
      <c r="U546" s="37">
        <v>0</v>
      </c>
      <c r="V546" s="37">
        <v>8</v>
      </c>
    </row>
    <row r="547" spans="1:22" x14ac:dyDescent="0.3">
      <c r="A547">
        <f>VLOOKUP(novplus_data[[#This Row],[Locationid]], [1]LibPAS_data!$A$2:$D$264, 4, FALSE)</f>
        <v>29416</v>
      </c>
      <c r="B547" s="8" t="str">
        <f>TEXT(C547,"yyyy")&amp;"-"&amp;"Q"&amp;LOOKUP(MONTH(C547),{1,4,7,10},{1,2,3,4})</f>
        <v>2015-Q4</v>
      </c>
      <c r="C547" s="9">
        <v>42339</v>
      </c>
      <c r="D547" s="43">
        <f>YEAR(DATE(YEAR(novplus_data[[#This Row],[Date]]), MONTH(novplus_data[[#This Row],[Date]])+6,1))</f>
        <v>2016</v>
      </c>
      <c r="E547" s="37" t="str">
        <f>TEXT(novplus_data[[#This Row],[Date]], "YYYY")</f>
        <v>2015</v>
      </c>
      <c r="F547" s="43" t="str">
        <f>TEXT(novplus_data[[#This Row],[Date]], "MMM")</f>
        <v>Dec</v>
      </c>
      <c r="G547" s="37" t="str">
        <f>VLOOKUP(I547,[1]LibPAS_data!$A$2:$C$601,3,FALSE)</f>
        <v>Yavapai</v>
      </c>
      <c r="H547" s="37" t="str">
        <f>VLOOKUP(I547,[1]LibPAS_data!$A$2:$C$601,2,FALSE)</f>
        <v>Prescott Public Library</v>
      </c>
      <c r="I547" s="11" t="s">
        <v>39</v>
      </c>
      <c r="K547" s="37" t="s">
        <v>15</v>
      </c>
      <c r="L547" s="37" t="s">
        <v>16</v>
      </c>
      <c r="M547" s="37">
        <v>58</v>
      </c>
      <c r="N547" s="37">
        <v>139</v>
      </c>
      <c r="O547" s="37">
        <v>0</v>
      </c>
      <c r="P547" s="37">
        <v>0</v>
      </c>
      <c r="Q547" s="37">
        <v>0</v>
      </c>
      <c r="R547" s="37">
        <v>0</v>
      </c>
      <c r="S547" s="37">
        <v>107</v>
      </c>
      <c r="T547" s="37">
        <v>0</v>
      </c>
      <c r="U547" s="37">
        <v>0</v>
      </c>
      <c r="V547" s="37">
        <v>12</v>
      </c>
    </row>
    <row r="548" spans="1:22" x14ac:dyDescent="0.3">
      <c r="A548">
        <f>VLOOKUP(novplus_data[[#This Row],[Locationid]], [1]LibPAS_data!$A$2:$D$264, 4, FALSE)</f>
        <v>11980</v>
      </c>
      <c r="B548" s="8" t="str">
        <f>TEXT(C548,"yyyy")&amp;"-"&amp;"Q"&amp;LOOKUP(MONTH(C548),{1,4,7,10},{1,2,3,4})</f>
        <v>2015-Q4</v>
      </c>
      <c r="C548" s="9">
        <v>42339</v>
      </c>
      <c r="D548" s="43">
        <f>YEAR(DATE(YEAR(novplus_data[[#This Row],[Date]]), MONTH(novplus_data[[#This Row],[Date]])+6,1))</f>
        <v>2016</v>
      </c>
      <c r="E548" s="37" t="str">
        <f>TEXT(novplus_data[[#This Row],[Date]], "YYYY")</f>
        <v>2015</v>
      </c>
      <c r="F548" s="43" t="str">
        <f>TEXT(novplus_data[[#This Row],[Date]], "MMM")</f>
        <v>Dec</v>
      </c>
      <c r="G548" s="37" t="str">
        <f>VLOOKUP(I548,[1]LibPAS_data!$A$2:$C$601,3,FALSE)</f>
        <v>Graham</v>
      </c>
      <c r="H548" s="37" t="str">
        <f>VLOOKUP(I548,[1]LibPAS_data!$A$2:$C$601,2,FALSE)</f>
        <v>Safford City - Graham County Library</v>
      </c>
      <c r="I548" s="11" t="s">
        <v>41</v>
      </c>
      <c r="K548" s="37" t="s">
        <v>15</v>
      </c>
      <c r="L548" s="37" t="s">
        <v>16</v>
      </c>
      <c r="M548" s="37">
        <v>4</v>
      </c>
      <c r="N548" s="37">
        <v>8</v>
      </c>
      <c r="O548" s="37">
        <v>0</v>
      </c>
      <c r="P548" s="37">
        <v>0</v>
      </c>
      <c r="Q548" s="37">
        <v>0</v>
      </c>
      <c r="R548" s="37">
        <v>0</v>
      </c>
      <c r="S548" s="37">
        <v>4</v>
      </c>
      <c r="T548" s="37">
        <v>0</v>
      </c>
      <c r="U548" s="37">
        <v>0</v>
      </c>
      <c r="V548" s="37">
        <v>0</v>
      </c>
    </row>
    <row r="549" spans="1:22" x14ac:dyDescent="0.3">
      <c r="A549">
        <f>VLOOKUP(novplus_data[[#This Row],[Locationid]], [1]LibPAS_data!$A$2:$D$264, 4, FALSE)</f>
        <v>9301</v>
      </c>
      <c r="B549" s="8" t="str">
        <f>TEXT(C549,"yyyy")&amp;"-"&amp;"Q"&amp;LOOKUP(MONTH(C549),{1,4,7,10},{1,2,3,4})</f>
        <v>2015-Q4</v>
      </c>
      <c r="C549" s="9">
        <v>42339</v>
      </c>
      <c r="D549" s="43">
        <f>YEAR(DATE(YEAR(novplus_data[[#This Row],[Date]]), MONTH(novplus_data[[#This Row],[Date]])+6,1))</f>
        <v>2016</v>
      </c>
      <c r="E549" s="37" t="str">
        <f>TEXT(novplus_data[[#This Row],[Date]], "YYYY")</f>
        <v>2015</v>
      </c>
      <c r="F549" s="43" t="str">
        <f>TEXT(novplus_data[[#This Row],[Date]], "MMM")</f>
        <v>Dec</v>
      </c>
      <c r="G549" s="37" t="str">
        <f>VLOOKUP(I549,[1]LibPAS_data!$A$2:$C$601,3,FALSE)</f>
        <v>Yavapai</v>
      </c>
      <c r="H549" s="37" t="str">
        <f>VLOOKUP(I549,[1]LibPAS_data!$A$2:$C$601,2,FALSE)</f>
        <v>Yavapai County Library District</v>
      </c>
      <c r="I549" s="11" t="s">
        <v>43</v>
      </c>
      <c r="K549" s="37" t="s">
        <v>21</v>
      </c>
      <c r="L549" s="37" t="s">
        <v>16</v>
      </c>
      <c r="M549" s="37">
        <v>54083</v>
      </c>
      <c r="N549" s="37">
        <v>152938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37">
        <v>0</v>
      </c>
      <c r="U549" s="37">
        <v>0</v>
      </c>
      <c r="V549" s="37">
        <v>0</v>
      </c>
    </row>
    <row r="550" spans="1:22" x14ac:dyDescent="0.3">
      <c r="A550">
        <f>VLOOKUP(novplus_data[[#This Row],[Locationid]], [1]LibPAS_data!$A$2:$D$264, 4, FALSE)</f>
        <v>9301</v>
      </c>
      <c r="B550" s="8" t="str">
        <f>TEXT(C550,"yyyy")&amp;"-"&amp;"Q"&amp;LOOKUP(MONTH(C550),{1,4,7,10},{1,2,3,4})</f>
        <v>2015-Q4</v>
      </c>
      <c r="C550" s="9">
        <v>42339</v>
      </c>
      <c r="D550" s="43">
        <f>YEAR(DATE(YEAR(novplus_data[[#This Row],[Date]]), MONTH(novplus_data[[#This Row],[Date]])+6,1))</f>
        <v>2016</v>
      </c>
      <c r="E550" s="37" t="str">
        <f>TEXT(novplus_data[[#This Row],[Date]], "YYYY")</f>
        <v>2015</v>
      </c>
      <c r="F550" s="43" t="str">
        <f>TEXT(novplus_data[[#This Row],[Date]], "MMM")</f>
        <v>Dec</v>
      </c>
      <c r="G550" s="37" t="str">
        <f>VLOOKUP(I550,[1]LibPAS_data!$A$2:$C$601,3,FALSE)</f>
        <v>Yavapai</v>
      </c>
      <c r="H550" s="37" t="str">
        <f>VLOOKUP(I550,[1]LibPAS_data!$A$2:$C$601,2,FALSE)</f>
        <v>Yavapai County Library District</v>
      </c>
      <c r="I550" s="11" t="s">
        <v>43</v>
      </c>
      <c r="K550" s="37" t="s">
        <v>23</v>
      </c>
      <c r="L550" s="37" t="s">
        <v>16</v>
      </c>
      <c r="M550" s="37">
        <v>24</v>
      </c>
      <c r="N550" s="37">
        <v>42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37">
        <v>0</v>
      </c>
      <c r="U550" s="37">
        <v>0</v>
      </c>
      <c r="V550" s="37">
        <v>0</v>
      </c>
    </row>
    <row r="551" spans="1:22" x14ac:dyDescent="0.3">
      <c r="A551" t="e">
        <f>VLOOKUP(novplus_data[[#This Row],[Locationid]], [1]LibPAS_data!$A$2:$D$264, 4, FALSE)</f>
        <v>#N/A</v>
      </c>
      <c r="B551" s="8" t="str">
        <f>TEXT(C551,"yyyy")&amp;"-"&amp;"Q"&amp;LOOKUP(MONTH(C551),{1,4,7,10},{1,2,3,4})</f>
        <v>2015-Q4</v>
      </c>
      <c r="C551" s="9">
        <v>42339</v>
      </c>
      <c r="D551" s="43">
        <f>YEAR(DATE(YEAR(novplus_data[[#This Row],[Date]]), MONTH(novplus_data[[#This Row],[Date]])+6,1))</f>
        <v>2016</v>
      </c>
      <c r="E551" s="37" t="str">
        <f>TEXT(novplus_data[[#This Row],[Date]], "YYYY")</f>
        <v>2015</v>
      </c>
      <c r="F551" s="43" t="str">
        <f>TEXT(novplus_data[[#This Row],[Date]], "MMM")</f>
        <v>Dec</v>
      </c>
      <c r="G551" s="37" t="str">
        <f>VLOOKUP(I551,[1]LibPAS_data!$A$2:$C$601,3,FALSE)</f>
        <v>Yuma</v>
      </c>
      <c r="H551" s="37" t="str">
        <f>VLOOKUP(I551,[1]LibPAS_data!$A$2:$C$601,2,FALSE)</f>
        <v>Yuma County Library District</v>
      </c>
      <c r="I551" s="11" t="s">
        <v>44</v>
      </c>
      <c r="K551" s="37" t="s">
        <v>23</v>
      </c>
      <c r="L551" s="37" t="s">
        <v>16</v>
      </c>
      <c r="M551" s="37">
        <v>5367</v>
      </c>
      <c r="N551" s="37">
        <v>19486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37">
        <v>0</v>
      </c>
      <c r="U551" s="37">
        <v>0</v>
      </c>
      <c r="V551" s="37">
        <v>0</v>
      </c>
    </row>
    <row r="552" spans="1:22" x14ac:dyDescent="0.3">
      <c r="A552" t="e">
        <f>VLOOKUP(novplus_data[[#This Row],[Locationid]], [1]LibPAS_data!$A$2:$D$264, 4, FALSE)</f>
        <v>#N/A</v>
      </c>
      <c r="B552" s="8" t="str">
        <f>TEXT(C552,"yyyy")&amp;"-"&amp;"Q"&amp;LOOKUP(MONTH(C552),{1,4,7,10},{1,2,3,4})</f>
        <v>2015-Q4</v>
      </c>
      <c r="C552" s="9">
        <v>42339</v>
      </c>
      <c r="D552" s="43">
        <f>YEAR(DATE(YEAR(novplus_data[[#This Row],[Date]]), MONTH(novplus_data[[#This Row],[Date]])+6,1))</f>
        <v>2016</v>
      </c>
      <c r="E552" s="37" t="str">
        <f>TEXT(novplus_data[[#This Row],[Date]], "YYYY")</f>
        <v>2015</v>
      </c>
      <c r="F552" s="43" t="str">
        <f>TEXT(novplus_data[[#This Row],[Date]], "MMM")</f>
        <v>Dec</v>
      </c>
      <c r="G552" s="37" t="str">
        <f>VLOOKUP(I552,[1]LibPAS_data!$A$2:$C$601,3,FALSE)</f>
        <v>Yuma</v>
      </c>
      <c r="H552" s="37" t="str">
        <f>VLOOKUP(I552,[1]LibPAS_data!$A$2:$C$601,2,FALSE)</f>
        <v>Yuma County Library District</v>
      </c>
      <c r="I552" s="11" t="s">
        <v>44</v>
      </c>
      <c r="K552" s="37" t="s">
        <v>22</v>
      </c>
      <c r="L552" s="37" t="s">
        <v>16</v>
      </c>
      <c r="M552" s="37">
        <v>33</v>
      </c>
      <c r="N552" s="37">
        <v>164</v>
      </c>
      <c r="O552" s="37">
        <v>1</v>
      </c>
      <c r="P552" s="37">
        <v>1</v>
      </c>
      <c r="Q552" s="37">
        <v>0</v>
      </c>
      <c r="R552" s="37">
        <v>0</v>
      </c>
      <c r="S552" s="37">
        <v>223</v>
      </c>
      <c r="T552" s="37">
        <v>0</v>
      </c>
      <c r="U552" s="37">
        <v>0</v>
      </c>
      <c r="V552" s="37">
        <v>0</v>
      </c>
    </row>
    <row r="553" spans="1:22" x14ac:dyDescent="0.3">
      <c r="A553">
        <f>VLOOKUP(novplus_data[[#This Row],[Locationid]], [1]LibPAS_data!$A$2:$D$264, 4, FALSE)</f>
        <v>11452</v>
      </c>
      <c r="B553" s="8" t="str">
        <f>TEXT(C553,"yyyy")&amp;"-"&amp;"Q"&amp;LOOKUP(MONTH(C553),{1,4,7,10},{1,2,3,4})</f>
        <v>2016-Q1</v>
      </c>
      <c r="C553" s="9">
        <v>42370</v>
      </c>
      <c r="D553" s="43">
        <f>YEAR(DATE(YEAR(novplus_data[[#This Row],[Date]]), MONTH(novplus_data[[#This Row],[Date]])+6,1))</f>
        <v>2016</v>
      </c>
      <c r="E553" s="37" t="str">
        <f>TEXT(novplus_data[[#This Row],[Date]], "YYYY")</f>
        <v>2016</v>
      </c>
      <c r="F553" s="43" t="str">
        <f>TEXT(novplus_data[[#This Row],[Date]], "MMM")</f>
        <v>Jan</v>
      </c>
      <c r="G553" s="37" t="str">
        <f>VLOOKUP(I553,[1]LibPAS_data!$A$2:$C$601,3,FALSE)</f>
        <v>Apache</v>
      </c>
      <c r="H553" s="37" t="str">
        <f>VLOOKUP(I553,[1]LibPAS_data!$A$2:$C$601,2,FALSE)</f>
        <v>Apache County Library District Office</v>
      </c>
      <c r="I553" s="3" t="s">
        <v>29</v>
      </c>
      <c r="K553" s="37" t="s">
        <v>15</v>
      </c>
      <c r="L553" s="37" t="s">
        <v>16</v>
      </c>
      <c r="M553" s="37">
        <v>7</v>
      </c>
      <c r="N553" s="37">
        <v>17</v>
      </c>
      <c r="O553" s="37">
        <v>0</v>
      </c>
      <c r="P553" s="37">
        <v>0</v>
      </c>
      <c r="Q553" s="37">
        <v>0</v>
      </c>
      <c r="R553" s="37">
        <v>0</v>
      </c>
      <c r="S553" s="37">
        <v>37</v>
      </c>
      <c r="T553" s="37">
        <v>0</v>
      </c>
      <c r="U553" s="37">
        <v>0</v>
      </c>
      <c r="V553" s="37">
        <v>0</v>
      </c>
    </row>
    <row r="554" spans="1:22" x14ac:dyDescent="0.3">
      <c r="A554" t="e">
        <f>VLOOKUP(novplus_data[[#This Row],[Locationid]], [1]LibPAS_data!$A$2:$D$264, 4, FALSE)</f>
        <v>#N/A</v>
      </c>
      <c r="B554" s="8" t="str">
        <f>TEXT(C554,"yyyy")&amp;"-"&amp;"Q"&amp;LOOKUP(MONTH(C554),{1,4,7,10},{1,2,3,4})</f>
        <v>2016-Q1</v>
      </c>
      <c r="C554" s="9">
        <v>42370</v>
      </c>
      <c r="D554" s="43">
        <f>YEAR(DATE(YEAR(novplus_data[[#This Row],[Date]]), MONTH(novplus_data[[#This Row],[Date]])+6,1))</f>
        <v>2016</v>
      </c>
      <c r="E554" s="37" t="str">
        <f>TEXT(novplus_data[[#This Row],[Date]], "YYYY")</f>
        <v>2016</v>
      </c>
      <c r="F554" s="43" t="str">
        <f>TEXT(novplus_data[[#This Row],[Date]], "MMM")</f>
        <v>Jan</v>
      </c>
      <c r="G554" s="37" t="str">
        <f>VLOOKUP(I554,[1]LibPAS_data!$A$2:$C$601,3,FALSE)</f>
        <v>Pinal</v>
      </c>
      <c r="H554" s="37" t="str">
        <f>VLOOKUP(I554,[1]LibPAS_data!$A$2:$C$601,2,FALSE)</f>
        <v>Arizona City Community Library</v>
      </c>
      <c r="I554" s="3" t="s">
        <v>60</v>
      </c>
      <c r="K554" s="37" t="s">
        <v>15</v>
      </c>
      <c r="L554" s="37" t="s">
        <v>16</v>
      </c>
      <c r="M554" s="37">
        <v>1</v>
      </c>
      <c r="N554" s="37">
        <v>1</v>
      </c>
      <c r="O554" s="37">
        <v>0</v>
      </c>
      <c r="P554" s="37">
        <v>0</v>
      </c>
      <c r="Q554" s="37">
        <v>0</v>
      </c>
      <c r="R554" s="37">
        <v>0</v>
      </c>
      <c r="S554" s="37">
        <v>1</v>
      </c>
      <c r="T554" s="37">
        <v>0</v>
      </c>
      <c r="U554" s="37">
        <v>0</v>
      </c>
      <c r="V554" s="37">
        <v>0</v>
      </c>
    </row>
    <row r="555" spans="1:22" x14ac:dyDescent="0.3">
      <c r="A555" t="e">
        <f>VLOOKUP(novplus_data[[#This Row],[Locationid]], [1]LibPAS_data!$A$2:$D$264, 4, FALSE)</f>
        <v>#N/A</v>
      </c>
      <c r="B555" s="8" t="str">
        <f>TEXT(C555,"yyyy")&amp;"-"&amp;"Q"&amp;LOOKUP(MONTH(C555),{1,4,7,10},{1,2,3,4})</f>
        <v>2016-Q1</v>
      </c>
      <c r="C555" s="9">
        <v>42370</v>
      </c>
      <c r="D555" s="43">
        <f>YEAR(DATE(YEAR(novplus_data[[#This Row],[Date]]), MONTH(novplus_data[[#This Row],[Date]])+6,1))</f>
        <v>2016</v>
      </c>
      <c r="E555" s="37" t="str">
        <f>TEXT(novplus_data[[#This Row],[Date]], "YYYY")</f>
        <v>2016</v>
      </c>
      <c r="F555" s="43" t="str">
        <f>TEXT(novplus_data[[#This Row],[Date]], "MMM")</f>
        <v>Jan</v>
      </c>
      <c r="G555" s="37" t="str">
        <f>VLOOKUP(I555,[1]LibPAS_data!$A$2:$C$601,3,FALSE)</f>
        <v>State</v>
      </c>
      <c r="H555" s="37" t="str">
        <f>VLOOKUP(I555,[1]LibPAS_data!$A$2:$C$601,2,FALSE)</f>
        <v>Arizona State Library</v>
      </c>
      <c r="I555" s="11" t="s">
        <v>42</v>
      </c>
      <c r="K555" s="37" t="s">
        <v>17</v>
      </c>
      <c r="L555" s="37" t="s">
        <v>16</v>
      </c>
      <c r="M555" s="37">
        <v>215</v>
      </c>
      <c r="N555" s="37">
        <v>809</v>
      </c>
      <c r="O555" s="37">
        <v>0</v>
      </c>
      <c r="P555" s="37">
        <v>0</v>
      </c>
      <c r="Q555" s="37">
        <v>0</v>
      </c>
      <c r="R555" s="37">
        <v>0</v>
      </c>
      <c r="S555" s="37">
        <v>699</v>
      </c>
      <c r="T555" s="37">
        <v>0</v>
      </c>
      <c r="U555" s="37">
        <v>0</v>
      </c>
      <c r="V555" s="37">
        <v>0</v>
      </c>
    </row>
    <row r="556" spans="1:22" x14ac:dyDescent="0.3">
      <c r="A556" t="e">
        <f>VLOOKUP(novplus_data[[#This Row],[Locationid]], [1]LibPAS_data!$A$2:$D$264, 4, FALSE)</f>
        <v>#N/A</v>
      </c>
      <c r="B556" s="8" t="str">
        <f>TEXT(C556,"yyyy")&amp;"-"&amp;"Q"&amp;LOOKUP(MONTH(C556),{1,4,7,10},{1,2,3,4})</f>
        <v>2016-Q1</v>
      </c>
      <c r="C556" s="9">
        <v>42370</v>
      </c>
      <c r="D556" s="43">
        <f>YEAR(DATE(YEAR(novplus_data[[#This Row],[Date]]), MONTH(novplus_data[[#This Row],[Date]])+6,1))</f>
        <v>2016</v>
      </c>
      <c r="E556" s="37" t="str">
        <f>TEXT(novplus_data[[#This Row],[Date]], "YYYY")</f>
        <v>2016</v>
      </c>
      <c r="F556" s="43" t="str">
        <f>TEXT(novplus_data[[#This Row],[Date]], "MMM")</f>
        <v>Jan</v>
      </c>
      <c r="G556" s="37" t="str">
        <f>VLOOKUP(I556,[1]LibPAS_data!$A$2:$C$601,3,FALSE)</f>
        <v>State</v>
      </c>
      <c r="H556" s="37" t="str">
        <f>VLOOKUP(I556,[1]LibPAS_data!$A$2:$C$601,2,FALSE)</f>
        <v>Arizona State Library</v>
      </c>
      <c r="I556" s="11" t="s">
        <v>42</v>
      </c>
      <c r="K556" s="37" t="s">
        <v>15</v>
      </c>
      <c r="L556" s="37" t="s">
        <v>16</v>
      </c>
      <c r="M556" s="37">
        <v>30</v>
      </c>
      <c r="N556" s="37">
        <v>90</v>
      </c>
      <c r="O556" s="37">
        <v>0</v>
      </c>
      <c r="P556" s="37">
        <v>0</v>
      </c>
      <c r="Q556" s="37">
        <v>0</v>
      </c>
      <c r="R556" s="37">
        <v>0</v>
      </c>
      <c r="S556" s="37">
        <v>4</v>
      </c>
      <c r="T556" s="37">
        <v>0</v>
      </c>
      <c r="U556" s="37">
        <v>0</v>
      </c>
      <c r="V556" s="37">
        <v>0</v>
      </c>
    </row>
    <row r="557" spans="1:22" x14ac:dyDescent="0.3">
      <c r="A557">
        <f>VLOOKUP(novplus_data[[#This Row],[Locationid]], [1]LibPAS_data!$A$2:$D$264, 4, FALSE)</f>
        <v>1469</v>
      </c>
      <c r="B557" s="8" t="str">
        <f>TEXT(C557,"yyyy")&amp;"-"&amp;"Q"&amp;LOOKUP(MONTH(C557),{1,4,7,10},{1,2,3,4})</f>
        <v>2016-Q1</v>
      </c>
      <c r="C557" s="9">
        <v>42370</v>
      </c>
      <c r="D557" s="43">
        <f>YEAR(DATE(YEAR(novplus_data[[#This Row],[Date]]), MONTH(novplus_data[[#This Row],[Date]])+6,1))</f>
        <v>2016</v>
      </c>
      <c r="E557" s="37" t="str">
        <f>TEXT(novplus_data[[#This Row],[Date]], "YYYY")</f>
        <v>2016</v>
      </c>
      <c r="F557" s="43" t="str">
        <f>TEXT(novplus_data[[#This Row],[Date]], "MMM")</f>
        <v>Jan</v>
      </c>
      <c r="G557" s="37" t="str">
        <f>VLOOKUP(I557,[1]LibPAS_data!$A$2:$C$601,3,FALSE)</f>
        <v>Cochise</v>
      </c>
      <c r="H557" s="37" t="str">
        <f>VLOOKUP(I557,[1]LibPAS_data!$A$2:$C$601,2,FALSE)</f>
        <v>Cochise County Library District</v>
      </c>
      <c r="I557" s="11" t="s">
        <v>32</v>
      </c>
      <c r="K557" s="37" t="s">
        <v>18</v>
      </c>
      <c r="L557" s="37" t="s">
        <v>16</v>
      </c>
      <c r="M557" s="37">
        <v>10</v>
      </c>
      <c r="N557" s="37">
        <v>23</v>
      </c>
      <c r="O557" s="37">
        <v>0</v>
      </c>
      <c r="P557" s="37">
        <v>0</v>
      </c>
      <c r="Q557" s="37">
        <v>0</v>
      </c>
      <c r="R557" s="37">
        <v>0</v>
      </c>
      <c r="S557" s="37">
        <v>27</v>
      </c>
      <c r="T557" s="37">
        <v>0</v>
      </c>
      <c r="U557" s="37">
        <v>0</v>
      </c>
      <c r="V557" s="37">
        <v>0</v>
      </c>
    </row>
    <row r="558" spans="1:22" x14ac:dyDescent="0.3">
      <c r="A558">
        <f>VLOOKUP(novplus_data[[#This Row],[Locationid]], [1]LibPAS_data!$A$2:$D$264, 4, FALSE)</f>
        <v>72247</v>
      </c>
      <c r="B558" s="8" t="str">
        <f>TEXT(C558,"yyyy")&amp;"-"&amp;"Q"&amp;LOOKUP(MONTH(C558),{1,4,7,10},{1,2,3,4})</f>
        <v>2016-Q1</v>
      </c>
      <c r="C558" s="9">
        <v>42370</v>
      </c>
      <c r="D558" s="43">
        <f>YEAR(DATE(YEAR(novplus_data[[#This Row],[Date]]), MONTH(novplus_data[[#This Row],[Date]])+6,1))</f>
        <v>2016</v>
      </c>
      <c r="E558" s="37" t="str">
        <f>TEXT(novplus_data[[#This Row],[Date]], "YYYY")</f>
        <v>2016</v>
      </c>
      <c r="F558" s="43" t="str">
        <f>TEXT(novplus_data[[#This Row],[Date]], "MMM")</f>
        <v>Jan</v>
      </c>
      <c r="G558" s="37" t="str">
        <f>VLOOKUP(I558,[1]LibPAS_data!$A$2:$C$601,3,FALSE)</f>
        <v>Coconino</v>
      </c>
      <c r="H558" s="37" t="str">
        <f>VLOOKUP(I558,[1]LibPAS_data!$A$2:$C$601,2,FALSE)</f>
        <v>Flagstaff City-Coconino County Public Library</v>
      </c>
      <c r="I558" s="11" t="s">
        <v>33</v>
      </c>
      <c r="K558" s="37" t="s">
        <v>15</v>
      </c>
      <c r="L558" s="37" t="s">
        <v>16</v>
      </c>
      <c r="M558" s="37">
        <v>69</v>
      </c>
      <c r="N558" s="37">
        <v>1035</v>
      </c>
      <c r="O558" s="37">
        <v>0</v>
      </c>
      <c r="P558" s="37">
        <v>0</v>
      </c>
      <c r="Q558" s="37">
        <v>0</v>
      </c>
      <c r="R558" s="37">
        <v>0</v>
      </c>
      <c r="S558" s="37">
        <v>612</v>
      </c>
      <c r="T558" s="37">
        <v>0</v>
      </c>
      <c r="U558" s="37">
        <v>0</v>
      </c>
      <c r="V558" s="37">
        <v>864</v>
      </c>
    </row>
    <row r="559" spans="1:22" x14ac:dyDescent="0.3">
      <c r="A559">
        <f>VLOOKUP(novplus_data[[#This Row],[Locationid]], [1]LibPAS_data!$A$2:$D$264, 4, FALSE)</f>
        <v>72</v>
      </c>
      <c r="B559" s="8" t="str">
        <f>TEXT(C559,"yyyy")&amp;"-"&amp;"Q"&amp;LOOKUP(MONTH(C559),{1,4,7,10},{1,2,3,4})</f>
        <v>2016-Q1</v>
      </c>
      <c r="C559" s="9">
        <v>42370</v>
      </c>
      <c r="D559" s="43">
        <f>YEAR(DATE(YEAR(novplus_data[[#This Row],[Date]]), MONTH(novplus_data[[#This Row],[Date]])+6,1))</f>
        <v>2016</v>
      </c>
      <c r="E559" s="37" t="str">
        <f>TEXT(novplus_data[[#This Row],[Date]], "YYYY")</f>
        <v>2016</v>
      </c>
      <c r="F559" s="43" t="str">
        <f>TEXT(novplus_data[[#This Row],[Date]], "MMM")</f>
        <v>Jan</v>
      </c>
      <c r="G559" s="37" t="str">
        <f>VLOOKUP(I559,[1]LibPAS_data!$A$2:$C$601,3,FALSE)</f>
        <v>Gila</v>
      </c>
      <c r="H559" s="37" t="str">
        <f>VLOOKUP(I559,[1]LibPAS_data!$A$2:$C$601,2,FALSE)</f>
        <v>Gila County Library District</v>
      </c>
      <c r="I559" s="13" t="s">
        <v>34</v>
      </c>
      <c r="K559" s="37" t="s">
        <v>15</v>
      </c>
      <c r="L559" s="37" t="s">
        <v>16</v>
      </c>
      <c r="M559" s="37">
        <v>17</v>
      </c>
      <c r="N559" s="37">
        <v>97</v>
      </c>
      <c r="O559" s="37">
        <v>0</v>
      </c>
      <c r="P559" s="37">
        <v>0</v>
      </c>
      <c r="Q559" s="37">
        <v>0</v>
      </c>
      <c r="R559" s="37">
        <v>0</v>
      </c>
      <c r="S559" s="37">
        <v>42</v>
      </c>
      <c r="T559" s="37">
        <v>0</v>
      </c>
      <c r="U559" s="37">
        <v>0</v>
      </c>
      <c r="V559" s="37">
        <v>0</v>
      </c>
    </row>
    <row r="560" spans="1:22" x14ac:dyDescent="0.3">
      <c r="A560">
        <f>VLOOKUP(novplus_data[[#This Row],[Locationid]], [1]LibPAS_data!$A$2:$D$264, 4, FALSE)</f>
        <v>87143</v>
      </c>
      <c r="B560" s="8" t="str">
        <f>TEXT(C560,"yyyy")&amp;"-"&amp;"Q"&amp;LOOKUP(MONTH(C560),{1,4,7,10},{1,2,3,4})</f>
        <v>2016-Q1</v>
      </c>
      <c r="C560" s="9">
        <v>42370</v>
      </c>
      <c r="D560" s="43">
        <f>YEAR(DATE(YEAR(novplus_data[[#This Row],[Date]]), MONTH(novplus_data[[#This Row],[Date]])+6,1))</f>
        <v>2016</v>
      </c>
      <c r="E560" s="37" t="str">
        <f>TEXT(novplus_data[[#This Row],[Date]], "YYYY")</f>
        <v>2016</v>
      </c>
      <c r="F560" s="43" t="str">
        <f>TEXT(novplus_data[[#This Row],[Date]], "MMM")</f>
        <v>Jan</v>
      </c>
      <c r="G560" s="37" t="str">
        <f>VLOOKUP(I560,[1]LibPAS_data!$A$2:$C$601,3,FALSE)</f>
        <v>Mohave</v>
      </c>
      <c r="H560" s="37" t="str">
        <f>VLOOKUP(I560,[1]LibPAS_data!$A$2:$C$601,2,FALSE)</f>
        <v>Mohave County Library District</v>
      </c>
      <c r="I560" s="11" t="s">
        <v>36</v>
      </c>
      <c r="K560" s="37" t="s">
        <v>15</v>
      </c>
      <c r="L560" s="37" t="s">
        <v>16</v>
      </c>
      <c r="M560" s="37">
        <v>119</v>
      </c>
      <c r="N560" s="37">
        <v>1503</v>
      </c>
      <c r="O560" s="37">
        <v>0</v>
      </c>
      <c r="P560" s="37">
        <v>0</v>
      </c>
      <c r="Q560" s="37">
        <v>0</v>
      </c>
      <c r="R560" s="37">
        <v>0</v>
      </c>
      <c r="S560" s="37">
        <v>1488</v>
      </c>
      <c r="T560" s="37">
        <v>0</v>
      </c>
      <c r="U560" s="37">
        <v>0</v>
      </c>
      <c r="V560" s="37">
        <v>2</v>
      </c>
    </row>
    <row r="561" spans="1:22" x14ac:dyDescent="0.3">
      <c r="A561">
        <f>VLOOKUP(novplus_data[[#This Row],[Locationid]], [1]LibPAS_data!$A$2:$D$264, 4, FALSE)</f>
        <v>2461</v>
      </c>
      <c r="B561" s="8" t="str">
        <f>TEXT(C561,"yyyy")&amp;"-"&amp;"Q"&amp;LOOKUP(MONTH(C561),{1,4,7,10},{1,2,3,4})</f>
        <v>2016-Q1</v>
      </c>
      <c r="C561" s="9">
        <v>42370</v>
      </c>
      <c r="D561" s="43">
        <f>YEAR(DATE(YEAR(novplus_data[[#This Row],[Date]]), MONTH(novplus_data[[#This Row],[Date]])+6,1))</f>
        <v>2016</v>
      </c>
      <c r="E561" s="37" t="str">
        <f>TEXT(novplus_data[[#This Row],[Date]], "YYYY")</f>
        <v>2016</v>
      </c>
      <c r="F561" s="43" t="str">
        <f>TEXT(novplus_data[[#This Row],[Date]], "MMM")</f>
        <v>Jan</v>
      </c>
      <c r="G561" s="37" t="str">
        <f>VLOOKUP(I561,[1]LibPAS_data!$A$2:$C$601,3,FALSE)</f>
        <v>Navajo</v>
      </c>
      <c r="H561" s="37" t="str">
        <f>VLOOKUP(I561,[1]LibPAS_data!$A$2:$C$601,2,FALSE)</f>
        <v>Navajo County Library District</v>
      </c>
      <c r="I561" s="11" t="s">
        <v>37</v>
      </c>
      <c r="K561" s="37" t="s">
        <v>15</v>
      </c>
      <c r="L561" s="37" t="s">
        <v>16</v>
      </c>
      <c r="M561" s="37">
        <v>5</v>
      </c>
      <c r="N561" s="37">
        <v>7</v>
      </c>
      <c r="O561" s="37">
        <v>0</v>
      </c>
      <c r="P561" s="37">
        <v>0</v>
      </c>
      <c r="Q561" s="37">
        <v>0</v>
      </c>
      <c r="R561" s="37">
        <v>0</v>
      </c>
      <c r="S561" s="37">
        <v>7</v>
      </c>
      <c r="T561" s="37">
        <v>0</v>
      </c>
      <c r="U561" s="37">
        <v>0</v>
      </c>
      <c r="V561" s="37">
        <v>0</v>
      </c>
    </row>
    <row r="562" spans="1:22" x14ac:dyDescent="0.3">
      <c r="A562">
        <f>VLOOKUP(novplus_data[[#This Row],[Locationid]], [1]LibPAS_data!$A$2:$D$264, 4, FALSE)</f>
        <v>405419</v>
      </c>
      <c r="B562" s="8" t="str">
        <f>TEXT(C562,"yyyy")&amp;"-"&amp;"Q"&amp;LOOKUP(MONTH(C562),{1,4,7,10},{1,2,3,4})</f>
        <v>2016-Q1</v>
      </c>
      <c r="C562" s="9">
        <v>42370</v>
      </c>
      <c r="D562" s="43">
        <f>YEAR(DATE(YEAR(novplus_data[[#This Row],[Date]]), MONTH(novplus_data[[#This Row],[Date]])+6,1))</f>
        <v>2016</v>
      </c>
      <c r="E562" s="37" t="str">
        <f>TEXT(novplus_data[[#This Row],[Date]], "YYYY")</f>
        <v>2016</v>
      </c>
      <c r="F562" s="43" t="str">
        <f>TEXT(novplus_data[[#This Row],[Date]], "MMM")</f>
        <v>Jan</v>
      </c>
      <c r="G562" s="37" t="str">
        <f>VLOOKUP(I562,[1]LibPAS_data!$A$2:$C$601,3,FALSE)</f>
        <v>Pima</v>
      </c>
      <c r="H562" s="37" t="str">
        <f>VLOOKUP(I562,[1]LibPAS_data!$A$2:$C$601,2,FALSE)</f>
        <v>Pima County Public Library</v>
      </c>
      <c r="I562" s="11" t="s">
        <v>38</v>
      </c>
      <c r="K562" s="37" t="s">
        <v>15</v>
      </c>
      <c r="L562" s="37" t="s">
        <v>16</v>
      </c>
      <c r="M562" s="37">
        <v>99</v>
      </c>
      <c r="N562" s="37">
        <v>364</v>
      </c>
      <c r="O562" s="37">
        <v>0</v>
      </c>
      <c r="P562" s="37">
        <v>0</v>
      </c>
      <c r="Q562" s="37">
        <v>0</v>
      </c>
      <c r="R562" s="37">
        <v>0</v>
      </c>
      <c r="S562" s="37">
        <v>380</v>
      </c>
      <c r="T562" s="37">
        <v>0</v>
      </c>
      <c r="U562" s="37">
        <v>0</v>
      </c>
      <c r="V562" s="37">
        <v>27</v>
      </c>
    </row>
    <row r="563" spans="1:22" x14ac:dyDescent="0.3">
      <c r="A563">
        <f>VLOOKUP(novplus_data[[#This Row],[Locationid]], [1]LibPAS_data!$A$2:$D$264, 4, FALSE)</f>
        <v>405419</v>
      </c>
      <c r="B563" s="8" t="str">
        <f>TEXT(C563,"yyyy")&amp;"-"&amp;"Q"&amp;LOOKUP(MONTH(C563),{1,4,7,10},{1,2,3,4})</f>
        <v>2016-Q1</v>
      </c>
      <c r="C563" s="9">
        <v>42370</v>
      </c>
      <c r="D563" s="43">
        <f>YEAR(DATE(YEAR(novplus_data[[#This Row],[Date]]), MONTH(novplus_data[[#This Row],[Date]])+6,1))</f>
        <v>2016</v>
      </c>
      <c r="E563" s="37" t="str">
        <f>TEXT(novplus_data[[#This Row],[Date]], "YYYY")</f>
        <v>2016</v>
      </c>
      <c r="F563" s="43" t="str">
        <f>TEXT(novplus_data[[#This Row],[Date]], "MMM")</f>
        <v>Jan</v>
      </c>
      <c r="G563" s="37" t="str">
        <f>VLOOKUP(I563,[1]LibPAS_data!$A$2:$C$601,3,FALSE)</f>
        <v>Pima</v>
      </c>
      <c r="H563" s="37" t="str">
        <f>VLOOKUP(I563,[1]LibPAS_data!$A$2:$C$601,2,FALSE)</f>
        <v>Pima County Public Library</v>
      </c>
      <c r="I563" s="11" t="s">
        <v>38</v>
      </c>
      <c r="K563" s="37" t="s">
        <v>68</v>
      </c>
      <c r="L563" s="37" t="s">
        <v>16</v>
      </c>
      <c r="M563" s="37">
        <v>280636</v>
      </c>
      <c r="N563" s="37">
        <v>280896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37">
        <v>0</v>
      </c>
      <c r="U563" s="37">
        <v>0</v>
      </c>
      <c r="V563" s="37">
        <v>0</v>
      </c>
    </row>
    <row r="564" spans="1:22" x14ac:dyDescent="0.3">
      <c r="A564">
        <f>VLOOKUP(novplus_data[[#This Row],[Locationid]], [1]LibPAS_data!$A$2:$D$264, 4, FALSE)</f>
        <v>405419</v>
      </c>
      <c r="B564" s="8" t="str">
        <f>TEXT(C564,"yyyy")&amp;"-"&amp;"Q"&amp;LOOKUP(MONTH(C564),{1,4,7,10},{1,2,3,4})</f>
        <v>2016-Q1</v>
      </c>
      <c r="C564" s="9">
        <v>42370</v>
      </c>
      <c r="D564" s="43">
        <f>YEAR(DATE(YEAR(novplus_data[[#This Row],[Date]]), MONTH(novplus_data[[#This Row],[Date]])+6,1))</f>
        <v>2016</v>
      </c>
      <c r="E564" s="37" t="str">
        <f>TEXT(novplus_data[[#This Row],[Date]], "YYYY")</f>
        <v>2016</v>
      </c>
      <c r="F564" s="43" t="str">
        <f>TEXT(novplus_data[[#This Row],[Date]], "MMM")</f>
        <v>Jan</v>
      </c>
      <c r="G564" s="37" t="str">
        <f>VLOOKUP(I564,[1]LibPAS_data!$A$2:$C$601,3,FALSE)</f>
        <v>Pima</v>
      </c>
      <c r="H564" s="37" t="str">
        <f>VLOOKUP(I564,[1]LibPAS_data!$A$2:$C$601,2,FALSE)</f>
        <v>Pima County Public Library</v>
      </c>
      <c r="I564" s="11" t="s">
        <v>38</v>
      </c>
      <c r="K564" s="37" t="s">
        <v>19</v>
      </c>
      <c r="L564" s="37" t="s">
        <v>16</v>
      </c>
      <c r="M564" s="37">
        <v>47430</v>
      </c>
      <c r="N564" s="37">
        <v>144952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37">
        <v>0</v>
      </c>
      <c r="U564" s="37">
        <v>0</v>
      </c>
      <c r="V564" s="37">
        <v>0</v>
      </c>
    </row>
    <row r="565" spans="1:22" x14ac:dyDescent="0.3">
      <c r="A565">
        <f>VLOOKUP(novplus_data[[#This Row],[Locationid]], [1]LibPAS_data!$A$2:$D$264, 4, FALSE)</f>
        <v>8901</v>
      </c>
      <c r="B565" s="8" t="str">
        <f>TEXT(C565,"yyyy")&amp;"-"&amp;"Q"&amp;LOOKUP(MONTH(C565),{1,4,7,10},{1,2,3,4})</f>
        <v>2016-Q1</v>
      </c>
      <c r="C565" s="9">
        <v>42370</v>
      </c>
      <c r="D565" s="43">
        <f>YEAR(DATE(YEAR(novplus_data[[#This Row],[Date]]), MONTH(novplus_data[[#This Row],[Date]])+6,1))</f>
        <v>2016</v>
      </c>
      <c r="E565" s="37" t="str">
        <f>TEXT(novplus_data[[#This Row],[Date]], "YYYY")</f>
        <v>2016</v>
      </c>
      <c r="F565" s="43" t="str">
        <f>TEXT(novplus_data[[#This Row],[Date]], "MMM")</f>
        <v>Jan</v>
      </c>
      <c r="G565" s="37" t="str">
        <f>VLOOKUP(I565,[1]LibPAS_data!$A$2:$C$601,3,FALSE)</f>
        <v>Pinal</v>
      </c>
      <c r="H565" s="37" t="str">
        <f>VLOOKUP(I565,[1]LibPAS_data!$A$2:$C$601,2,FALSE)</f>
        <v>Pinal County Library District</v>
      </c>
      <c r="I565" s="11" t="s">
        <v>54</v>
      </c>
      <c r="K565" s="37" t="s">
        <v>15</v>
      </c>
      <c r="L565" s="37" t="s">
        <v>16</v>
      </c>
      <c r="M565" s="37">
        <v>66</v>
      </c>
      <c r="N565" s="37">
        <v>172</v>
      </c>
      <c r="O565" s="37">
        <v>0</v>
      </c>
      <c r="P565" s="37">
        <v>0</v>
      </c>
      <c r="Q565" s="37">
        <v>0</v>
      </c>
      <c r="R565" s="37">
        <v>0</v>
      </c>
      <c r="S565" s="37">
        <v>145</v>
      </c>
      <c r="T565" s="37">
        <v>0</v>
      </c>
      <c r="U565" s="37">
        <v>0</v>
      </c>
      <c r="V565" s="37">
        <v>1</v>
      </c>
    </row>
    <row r="566" spans="1:22" x14ac:dyDescent="0.3">
      <c r="A566">
        <f>VLOOKUP(novplus_data[[#This Row],[Locationid]], [1]LibPAS_data!$A$2:$D$264, 4, FALSE)</f>
        <v>29416</v>
      </c>
      <c r="B566" s="8" t="str">
        <f>TEXT(C566,"yyyy")&amp;"-"&amp;"Q"&amp;LOOKUP(MONTH(C566),{1,4,7,10},{1,2,3,4})</f>
        <v>2016-Q1</v>
      </c>
      <c r="C566" s="9">
        <v>42370</v>
      </c>
      <c r="D566" s="43">
        <f>YEAR(DATE(YEAR(novplus_data[[#This Row],[Date]]), MONTH(novplus_data[[#This Row],[Date]])+6,1))</f>
        <v>2016</v>
      </c>
      <c r="E566" s="37" t="str">
        <f>TEXT(novplus_data[[#This Row],[Date]], "YYYY")</f>
        <v>2016</v>
      </c>
      <c r="F566" s="43" t="str">
        <f>TEXT(novplus_data[[#This Row],[Date]], "MMM")</f>
        <v>Jan</v>
      </c>
      <c r="G566" s="37" t="str">
        <f>VLOOKUP(I566,[1]LibPAS_data!$A$2:$C$601,3,FALSE)</f>
        <v>Yavapai</v>
      </c>
      <c r="H566" s="37" t="str">
        <f>VLOOKUP(I566,[1]LibPAS_data!$A$2:$C$601,2,FALSE)</f>
        <v>Prescott Public Library</v>
      </c>
      <c r="I566" s="11" t="s">
        <v>39</v>
      </c>
      <c r="K566" s="37" t="s">
        <v>15</v>
      </c>
      <c r="L566" s="37" t="s">
        <v>16</v>
      </c>
      <c r="M566" s="37">
        <v>69</v>
      </c>
      <c r="N566" s="37">
        <v>192</v>
      </c>
      <c r="O566" s="37">
        <v>0</v>
      </c>
      <c r="P566" s="37">
        <v>0</v>
      </c>
      <c r="Q566" s="37">
        <v>0</v>
      </c>
      <c r="R566" s="37">
        <v>0</v>
      </c>
      <c r="S566" s="37">
        <v>299</v>
      </c>
      <c r="T566" s="37">
        <v>0</v>
      </c>
      <c r="U566" s="37">
        <v>0</v>
      </c>
      <c r="V566" s="37">
        <v>93</v>
      </c>
    </row>
    <row r="567" spans="1:22" x14ac:dyDescent="0.3">
      <c r="A567">
        <f>VLOOKUP(novplus_data[[#This Row],[Locationid]], [1]LibPAS_data!$A$2:$D$264, 4, FALSE)</f>
        <v>11980</v>
      </c>
      <c r="B567" s="8" t="str">
        <f>TEXT(C567,"yyyy")&amp;"-"&amp;"Q"&amp;LOOKUP(MONTH(C567),{1,4,7,10},{1,2,3,4})</f>
        <v>2016-Q1</v>
      </c>
      <c r="C567" s="9">
        <v>42370</v>
      </c>
      <c r="D567" s="43">
        <f>YEAR(DATE(YEAR(novplus_data[[#This Row],[Date]]), MONTH(novplus_data[[#This Row],[Date]])+6,1))</f>
        <v>2016</v>
      </c>
      <c r="E567" s="37" t="str">
        <f>TEXT(novplus_data[[#This Row],[Date]], "YYYY")</f>
        <v>2016</v>
      </c>
      <c r="F567" s="43" t="str">
        <f>TEXT(novplus_data[[#This Row],[Date]], "MMM")</f>
        <v>Jan</v>
      </c>
      <c r="G567" s="37" t="str">
        <f>VLOOKUP(I567,[1]LibPAS_data!$A$2:$C$601,3,FALSE)</f>
        <v>Graham</v>
      </c>
      <c r="H567" s="37" t="str">
        <f>VLOOKUP(I567,[1]LibPAS_data!$A$2:$C$601,2,FALSE)</f>
        <v>Safford City - Graham County Library</v>
      </c>
      <c r="I567" s="11" t="s">
        <v>41</v>
      </c>
      <c r="K567" s="37" t="s">
        <v>15</v>
      </c>
      <c r="L567" s="37" t="s">
        <v>16</v>
      </c>
      <c r="M567" s="37">
        <v>9</v>
      </c>
      <c r="N567" s="37">
        <v>33</v>
      </c>
      <c r="O567" s="37">
        <v>0</v>
      </c>
      <c r="P567" s="37">
        <v>0</v>
      </c>
      <c r="Q567" s="37">
        <v>0</v>
      </c>
      <c r="R567" s="37">
        <v>0</v>
      </c>
      <c r="S567" s="37">
        <v>54</v>
      </c>
      <c r="T567" s="37">
        <v>0</v>
      </c>
      <c r="U567" s="37">
        <v>0</v>
      </c>
      <c r="V567" s="37">
        <v>0</v>
      </c>
    </row>
    <row r="568" spans="1:22" x14ac:dyDescent="0.3">
      <c r="A568">
        <f>VLOOKUP(novplus_data[[#This Row],[Locationid]], [1]LibPAS_data!$A$2:$D$264, 4, FALSE)</f>
        <v>9301</v>
      </c>
      <c r="B568" s="8" t="str">
        <f>TEXT(C568,"yyyy")&amp;"-"&amp;"Q"&amp;LOOKUP(MONTH(C568),{1,4,7,10},{1,2,3,4})</f>
        <v>2016-Q1</v>
      </c>
      <c r="C568" s="9">
        <v>42370</v>
      </c>
      <c r="D568" s="43">
        <f>YEAR(DATE(YEAR(novplus_data[[#This Row],[Date]]), MONTH(novplus_data[[#This Row],[Date]])+6,1))</f>
        <v>2016</v>
      </c>
      <c r="E568" s="37" t="str">
        <f>TEXT(novplus_data[[#This Row],[Date]], "YYYY")</f>
        <v>2016</v>
      </c>
      <c r="F568" s="43" t="str">
        <f>TEXT(novplus_data[[#This Row],[Date]], "MMM")</f>
        <v>Jan</v>
      </c>
      <c r="G568" s="37" t="str">
        <f>VLOOKUP(I568,[1]LibPAS_data!$A$2:$C$601,3,FALSE)</f>
        <v>Yavapai</v>
      </c>
      <c r="H568" s="37" t="str">
        <f>VLOOKUP(I568,[1]LibPAS_data!$A$2:$C$601,2,FALSE)</f>
        <v>Yavapai County Library District</v>
      </c>
      <c r="I568" s="11" t="s">
        <v>43</v>
      </c>
      <c r="K568" s="37" t="s">
        <v>23</v>
      </c>
      <c r="L568" s="37" t="s">
        <v>16</v>
      </c>
      <c r="M568" s="37">
        <v>30</v>
      </c>
      <c r="N568" s="37">
        <v>50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37">
        <v>0</v>
      </c>
      <c r="U568" s="37">
        <v>0</v>
      </c>
      <c r="V568" s="37">
        <v>0</v>
      </c>
    </row>
    <row r="569" spans="1:22" x14ac:dyDescent="0.3">
      <c r="A569">
        <f>VLOOKUP(novplus_data[[#This Row],[Locationid]], [1]LibPAS_data!$A$2:$D$264, 4, FALSE)</f>
        <v>9301</v>
      </c>
      <c r="B569" s="8" t="str">
        <f>TEXT(C569,"yyyy")&amp;"-"&amp;"Q"&amp;LOOKUP(MONTH(C569),{1,4,7,10},{1,2,3,4})</f>
        <v>2016-Q1</v>
      </c>
      <c r="C569" s="9">
        <v>42370</v>
      </c>
      <c r="D569" s="43">
        <f>YEAR(DATE(YEAR(novplus_data[[#This Row],[Date]]), MONTH(novplus_data[[#This Row],[Date]])+6,1))</f>
        <v>2016</v>
      </c>
      <c r="E569" s="37" t="str">
        <f>TEXT(novplus_data[[#This Row],[Date]], "YYYY")</f>
        <v>2016</v>
      </c>
      <c r="F569" s="43" t="str">
        <f>TEXT(novplus_data[[#This Row],[Date]], "MMM")</f>
        <v>Jan</v>
      </c>
      <c r="G569" s="37" t="str">
        <f>VLOOKUP(I569,[1]LibPAS_data!$A$2:$C$601,3,FALSE)</f>
        <v>Yavapai</v>
      </c>
      <c r="H569" s="37" t="str">
        <f>VLOOKUP(I569,[1]LibPAS_data!$A$2:$C$601,2,FALSE)</f>
        <v>Yavapai County Library District</v>
      </c>
      <c r="I569" s="11" t="s">
        <v>43</v>
      </c>
      <c r="K569" s="37" t="s">
        <v>21</v>
      </c>
      <c r="L569" s="37" t="s">
        <v>16</v>
      </c>
      <c r="M569" s="37">
        <v>70212</v>
      </c>
      <c r="N569" s="37">
        <v>186932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37">
        <v>0</v>
      </c>
      <c r="U569" s="37">
        <v>0</v>
      </c>
      <c r="V569" s="37">
        <v>0</v>
      </c>
    </row>
    <row r="570" spans="1:22" x14ac:dyDescent="0.3">
      <c r="A570" t="e">
        <f>VLOOKUP(novplus_data[[#This Row],[Locationid]], [1]LibPAS_data!$A$2:$D$264, 4, FALSE)</f>
        <v>#N/A</v>
      </c>
      <c r="B570" s="8" t="str">
        <f>TEXT(C570,"yyyy")&amp;"-"&amp;"Q"&amp;LOOKUP(MONTH(C570),{1,4,7,10},{1,2,3,4})</f>
        <v>2016-Q1</v>
      </c>
      <c r="C570" s="9">
        <v>42370</v>
      </c>
      <c r="D570" s="43">
        <f>YEAR(DATE(YEAR(novplus_data[[#This Row],[Date]]), MONTH(novplus_data[[#This Row],[Date]])+6,1))</f>
        <v>2016</v>
      </c>
      <c r="E570" s="37" t="str">
        <f>TEXT(novplus_data[[#This Row],[Date]], "YYYY")</f>
        <v>2016</v>
      </c>
      <c r="F570" s="43" t="str">
        <f>TEXT(novplus_data[[#This Row],[Date]], "MMM")</f>
        <v>Jan</v>
      </c>
      <c r="G570" s="37" t="str">
        <f>VLOOKUP(I570,[1]LibPAS_data!$A$2:$C$601,3,FALSE)</f>
        <v>Yuma</v>
      </c>
      <c r="H570" s="37" t="str">
        <f>VLOOKUP(I570,[1]LibPAS_data!$A$2:$C$601,2,FALSE)</f>
        <v>Yuma County Library District</v>
      </c>
      <c r="I570" s="11" t="s">
        <v>44</v>
      </c>
      <c r="K570" s="37" t="s">
        <v>22</v>
      </c>
      <c r="L570" s="37" t="s">
        <v>16</v>
      </c>
      <c r="M570" s="37">
        <v>32</v>
      </c>
      <c r="N570" s="37">
        <v>61</v>
      </c>
      <c r="O570" s="37">
        <v>0</v>
      </c>
      <c r="P570" s="37">
        <v>0</v>
      </c>
      <c r="Q570" s="37">
        <v>0</v>
      </c>
      <c r="R570" s="37">
        <v>0</v>
      </c>
      <c r="S570" s="37">
        <v>50</v>
      </c>
      <c r="T570" s="37">
        <v>0</v>
      </c>
      <c r="U570" s="37">
        <v>0</v>
      </c>
      <c r="V570" s="37">
        <v>0</v>
      </c>
    </row>
    <row r="571" spans="1:22" x14ac:dyDescent="0.3">
      <c r="A571" t="e">
        <f>VLOOKUP(novplus_data[[#This Row],[Locationid]], [1]LibPAS_data!$A$2:$D$264, 4, FALSE)</f>
        <v>#N/A</v>
      </c>
      <c r="B571" s="8" t="str">
        <f>TEXT(C571,"yyyy")&amp;"-"&amp;"Q"&amp;LOOKUP(MONTH(C571),{1,4,7,10},{1,2,3,4})</f>
        <v>2016-Q1</v>
      </c>
      <c r="C571" s="9">
        <v>42370</v>
      </c>
      <c r="D571" s="43">
        <f>YEAR(DATE(YEAR(novplus_data[[#This Row],[Date]]), MONTH(novplus_data[[#This Row],[Date]])+6,1))</f>
        <v>2016</v>
      </c>
      <c r="E571" s="37" t="str">
        <f>TEXT(novplus_data[[#This Row],[Date]], "YYYY")</f>
        <v>2016</v>
      </c>
      <c r="F571" s="43" t="str">
        <f>TEXT(novplus_data[[#This Row],[Date]], "MMM")</f>
        <v>Jan</v>
      </c>
      <c r="G571" s="37" t="str">
        <f>VLOOKUP(I571,[1]LibPAS_data!$A$2:$C$601,3,FALSE)</f>
        <v>Yuma</v>
      </c>
      <c r="H571" s="37" t="str">
        <f>VLOOKUP(I571,[1]LibPAS_data!$A$2:$C$601,2,FALSE)</f>
        <v>Yuma County Library District</v>
      </c>
      <c r="I571" s="11" t="s">
        <v>44</v>
      </c>
      <c r="K571" s="37" t="s">
        <v>23</v>
      </c>
      <c r="L571" s="37" t="s">
        <v>16</v>
      </c>
      <c r="M571" s="37">
        <v>6891</v>
      </c>
      <c r="N571" s="37">
        <v>21920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37">
        <v>0</v>
      </c>
    </row>
    <row r="572" spans="1:22" x14ac:dyDescent="0.3">
      <c r="A572">
        <f>VLOOKUP(novplus_data[[#This Row],[Locationid]], [1]LibPAS_data!$A$2:$D$264, 4, FALSE)</f>
        <v>11452</v>
      </c>
      <c r="B572" s="8" t="str">
        <f>TEXT(C572,"yyyy")&amp;"-"&amp;"Q"&amp;LOOKUP(MONTH(C572),{1,4,7,10},{1,2,3,4})</f>
        <v>2016-Q1</v>
      </c>
      <c r="C572" s="9">
        <v>42401</v>
      </c>
      <c r="D572" s="43">
        <f>YEAR(DATE(YEAR(novplus_data[[#This Row],[Date]]), MONTH(novplus_data[[#This Row],[Date]])+6,1))</f>
        <v>2016</v>
      </c>
      <c r="E572" s="37" t="str">
        <f>TEXT(novplus_data[[#This Row],[Date]], "YYYY")</f>
        <v>2016</v>
      </c>
      <c r="F572" s="43" t="str">
        <f>TEXT(novplus_data[[#This Row],[Date]], "MMM")</f>
        <v>Feb</v>
      </c>
      <c r="G572" s="37" t="str">
        <f>VLOOKUP(I572,[1]LibPAS_data!$A$2:$C$601,3,FALSE)</f>
        <v>Apache</v>
      </c>
      <c r="H572" s="37" t="str">
        <f>VLOOKUP(I572,[1]LibPAS_data!$A$2:$C$601,2,FALSE)</f>
        <v>Apache County Library District Office</v>
      </c>
      <c r="I572" s="3" t="s">
        <v>29</v>
      </c>
      <c r="K572" s="37" t="s">
        <v>15</v>
      </c>
      <c r="L572" s="37" t="s">
        <v>16</v>
      </c>
      <c r="M572" s="37">
        <v>6</v>
      </c>
      <c r="N572" s="37">
        <v>22</v>
      </c>
      <c r="O572" s="37">
        <v>0</v>
      </c>
      <c r="P572" s="37">
        <v>0</v>
      </c>
      <c r="Q572" s="37">
        <v>0</v>
      </c>
      <c r="R572" s="37">
        <v>0</v>
      </c>
      <c r="S572" s="37">
        <v>15</v>
      </c>
      <c r="T572" s="37">
        <v>0</v>
      </c>
      <c r="U572" s="37">
        <v>0</v>
      </c>
      <c r="V572" s="37">
        <v>0</v>
      </c>
    </row>
    <row r="573" spans="1:22" x14ac:dyDescent="0.3">
      <c r="A573" t="e">
        <f>VLOOKUP(novplus_data[[#This Row],[Locationid]], [1]LibPAS_data!$A$2:$D$264, 4, FALSE)</f>
        <v>#N/A</v>
      </c>
      <c r="B573" s="8" t="str">
        <f>TEXT(C573,"yyyy")&amp;"-"&amp;"Q"&amp;LOOKUP(MONTH(C573),{1,4,7,10},{1,2,3,4})</f>
        <v>2016-Q1</v>
      </c>
      <c r="C573" s="9">
        <v>42401</v>
      </c>
      <c r="D573" s="43">
        <f>YEAR(DATE(YEAR(novplus_data[[#This Row],[Date]]), MONTH(novplus_data[[#This Row],[Date]])+6,1))</f>
        <v>2016</v>
      </c>
      <c r="E573" s="37" t="str">
        <f>TEXT(novplus_data[[#This Row],[Date]], "YYYY")</f>
        <v>2016</v>
      </c>
      <c r="F573" s="43" t="str">
        <f>TEXT(novplus_data[[#This Row],[Date]], "MMM")</f>
        <v>Feb</v>
      </c>
      <c r="G573" s="37" t="str">
        <f>VLOOKUP(I573,[1]LibPAS_data!$A$2:$C$601,3,FALSE)</f>
        <v>Pinal</v>
      </c>
      <c r="H573" s="37" t="str">
        <f>VLOOKUP(I573,[1]LibPAS_data!$A$2:$C$601,2,FALSE)</f>
        <v>Arizona City Community Library</v>
      </c>
      <c r="I573" s="3" t="s">
        <v>60</v>
      </c>
      <c r="K573" s="37" t="s">
        <v>15</v>
      </c>
      <c r="L573" s="37" t="s">
        <v>16</v>
      </c>
      <c r="M573" s="37">
        <v>1</v>
      </c>
      <c r="N573" s="37">
        <v>1</v>
      </c>
      <c r="O573" s="37">
        <v>0</v>
      </c>
      <c r="P573" s="37">
        <v>0</v>
      </c>
      <c r="Q573" s="37">
        <v>0</v>
      </c>
      <c r="R573" s="37">
        <v>0</v>
      </c>
      <c r="S573" s="37">
        <v>1</v>
      </c>
      <c r="T573" s="37">
        <v>0</v>
      </c>
      <c r="U573" s="37">
        <v>0</v>
      </c>
      <c r="V573" s="37">
        <v>0</v>
      </c>
    </row>
    <row r="574" spans="1:22" x14ac:dyDescent="0.3">
      <c r="A574" t="e">
        <f>VLOOKUP(novplus_data[[#This Row],[Locationid]], [1]LibPAS_data!$A$2:$D$264, 4, FALSE)</f>
        <v>#N/A</v>
      </c>
      <c r="B574" s="8" t="str">
        <f>TEXT(C574,"yyyy")&amp;"-"&amp;"Q"&amp;LOOKUP(MONTH(C574),{1,4,7,10},{1,2,3,4})</f>
        <v>2016-Q1</v>
      </c>
      <c r="C574" s="9">
        <v>42401</v>
      </c>
      <c r="D574" s="43">
        <f>YEAR(DATE(YEAR(novplus_data[[#This Row],[Date]]), MONTH(novplus_data[[#This Row],[Date]])+6,1))</f>
        <v>2016</v>
      </c>
      <c r="E574" s="37" t="str">
        <f>TEXT(novplus_data[[#This Row],[Date]], "YYYY")</f>
        <v>2016</v>
      </c>
      <c r="F574" s="43" t="str">
        <f>TEXT(novplus_data[[#This Row],[Date]], "MMM")</f>
        <v>Feb</v>
      </c>
      <c r="G574" s="37" t="str">
        <f>VLOOKUP(I574,[1]LibPAS_data!$A$2:$C$601,3,FALSE)</f>
        <v>State</v>
      </c>
      <c r="H574" s="37" t="str">
        <f>VLOOKUP(I574,[1]LibPAS_data!$A$2:$C$601,2,FALSE)</f>
        <v>Arizona State Library</v>
      </c>
      <c r="I574" s="11" t="s">
        <v>42</v>
      </c>
      <c r="K574" s="37" t="s">
        <v>15</v>
      </c>
      <c r="L574" s="37" t="s">
        <v>16</v>
      </c>
      <c r="M574" s="37">
        <v>1</v>
      </c>
      <c r="N574" s="37">
        <v>10</v>
      </c>
      <c r="O574" s="37">
        <v>0</v>
      </c>
      <c r="P574" s="37">
        <v>0</v>
      </c>
      <c r="Q574" s="37">
        <v>0</v>
      </c>
      <c r="R574" s="37">
        <v>0</v>
      </c>
      <c r="S574" s="37">
        <v>31</v>
      </c>
      <c r="T574" s="37">
        <v>0</v>
      </c>
      <c r="U574" s="37">
        <v>0</v>
      </c>
      <c r="V574" s="37">
        <v>0</v>
      </c>
    </row>
    <row r="575" spans="1:22" x14ac:dyDescent="0.3">
      <c r="A575" t="e">
        <f>VLOOKUP(novplus_data[[#This Row],[Locationid]], [1]LibPAS_data!$A$2:$D$264, 4, FALSE)</f>
        <v>#N/A</v>
      </c>
      <c r="B575" s="8" t="str">
        <f>TEXT(C575,"yyyy")&amp;"-"&amp;"Q"&amp;LOOKUP(MONTH(C575),{1,4,7,10},{1,2,3,4})</f>
        <v>2016-Q1</v>
      </c>
      <c r="C575" s="9">
        <v>42401</v>
      </c>
      <c r="D575" s="43">
        <f>YEAR(DATE(YEAR(novplus_data[[#This Row],[Date]]), MONTH(novplus_data[[#This Row],[Date]])+6,1))</f>
        <v>2016</v>
      </c>
      <c r="E575" s="37" t="str">
        <f>TEXT(novplus_data[[#This Row],[Date]], "YYYY")</f>
        <v>2016</v>
      </c>
      <c r="F575" s="43" t="str">
        <f>TEXT(novplus_data[[#This Row],[Date]], "MMM")</f>
        <v>Feb</v>
      </c>
      <c r="G575" s="37" t="str">
        <f>VLOOKUP(I575,[1]LibPAS_data!$A$2:$C$601,3,FALSE)</f>
        <v>State</v>
      </c>
      <c r="H575" s="37" t="str">
        <f>VLOOKUP(I575,[1]LibPAS_data!$A$2:$C$601,2,FALSE)</f>
        <v>Arizona State Library</v>
      </c>
      <c r="I575" s="11" t="s">
        <v>42</v>
      </c>
      <c r="K575" s="37" t="s">
        <v>17</v>
      </c>
      <c r="L575" s="37" t="s">
        <v>16</v>
      </c>
      <c r="M575" s="37">
        <v>220</v>
      </c>
      <c r="N575" s="37">
        <v>722</v>
      </c>
      <c r="O575" s="37">
        <v>0</v>
      </c>
      <c r="P575" s="37">
        <v>0</v>
      </c>
      <c r="Q575" s="37">
        <v>0</v>
      </c>
      <c r="R575" s="37">
        <v>0</v>
      </c>
      <c r="S575" s="37">
        <v>556</v>
      </c>
      <c r="T575" s="37">
        <v>0</v>
      </c>
      <c r="U575" s="37">
        <v>0</v>
      </c>
      <c r="V575" s="37">
        <v>0</v>
      </c>
    </row>
    <row r="576" spans="1:22" x14ac:dyDescent="0.3">
      <c r="A576" t="e">
        <f>VLOOKUP(novplus_data[[#This Row],[Locationid]], [1]LibPAS_data!$A$2:$D$264, 4, FALSE)</f>
        <v>#N/A</v>
      </c>
      <c r="B576" s="8" t="str">
        <f>TEXT(C576,"yyyy")&amp;"-"&amp;"Q"&amp;LOOKUP(MONTH(C576),{1,4,7,10},{1,2,3,4})</f>
        <v>2016-Q1</v>
      </c>
      <c r="C576" s="9">
        <v>42401</v>
      </c>
      <c r="D576" s="43">
        <f>YEAR(DATE(YEAR(novplus_data[[#This Row],[Date]]), MONTH(novplus_data[[#This Row],[Date]])+6,1))</f>
        <v>2016</v>
      </c>
      <c r="E576" s="37" t="str">
        <f>TEXT(novplus_data[[#This Row],[Date]], "YYYY")</f>
        <v>2016</v>
      </c>
      <c r="F576" s="43" t="str">
        <f>TEXT(novplus_data[[#This Row],[Date]], "MMM")</f>
        <v>Feb</v>
      </c>
      <c r="G576" s="37" t="str">
        <f>VLOOKUP(I576,[1]LibPAS_data!$A$2:$C$601,3,FALSE)</f>
        <v>State</v>
      </c>
      <c r="H576" s="37" t="str">
        <f>VLOOKUP(I576,[1]LibPAS_data!$A$2:$C$601,2,FALSE)</f>
        <v>Arizona State Library</v>
      </c>
      <c r="I576" s="11" t="s">
        <v>42</v>
      </c>
      <c r="K576" s="37" t="s">
        <v>15</v>
      </c>
      <c r="L576" s="37" t="s">
        <v>16</v>
      </c>
      <c r="M576" s="37">
        <v>44</v>
      </c>
      <c r="N576" s="37">
        <v>141</v>
      </c>
      <c r="O576" s="37">
        <v>0</v>
      </c>
      <c r="P576" s="37">
        <v>0</v>
      </c>
      <c r="Q576" s="37">
        <v>0</v>
      </c>
      <c r="R576" s="37">
        <v>0</v>
      </c>
      <c r="S576" s="37">
        <v>10</v>
      </c>
      <c r="T576" s="37">
        <v>0</v>
      </c>
      <c r="U576" s="37">
        <v>0</v>
      </c>
      <c r="V576" s="37">
        <v>0</v>
      </c>
    </row>
    <row r="577" spans="1:22" x14ac:dyDescent="0.3">
      <c r="A577">
        <f>VLOOKUP(novplus_data[[#This Row],[Locationid]], [1]LibPAS_data!$A$2:$D$264, 4, FALSE)</f>
        <v>1469</v>
      </c>
      <c r="B577" s="8" t="str">
        <f>TEXT(C577,"yyyy")&amp;"-"&amp;"Q"&amp;LOOKUP(MONTH(C577),{1,4,7,10},{1,2,3,4})</f>
        <v>2016-Q1</v>
      </c>
      <c r="C577" s="9">
        <v>42401</v>
      </c>
      <c r="D577" s="43">
        <f>YEAR(DATE(YEAR(novplus_data[[#This Row],[Date]]), MONTH(novplus_data[[#This Row],[Date]])+6,1))</f>
        <v>2016</v>
      </c>
      <c r="E577" s="37" t="str">
        <f>TEXT(novplus_data[[#This Row],[Date]], "YYYY")</f>
        <v>2016</v>
      </c>
      <c r="F577" s="43" t="str">
        <f>TEXT(novplus_data[[#This Row],[Date]], "MMM")</f>
        <v>Feb</v>
      </c>
      <c r="G577" s="37" t="str">
        <f>VLOOKUP(I577,[1]LibPAS_data!$A$2:$C$601,3,FALSE)</f>
        <v>Cochise</v>
      </c>
      <c r="H577" s="37" t="str">
        <f>VLOOKUP(I577,[1]LibPAS_data!$A$2:$C$601,2,FALSE)</f>
        <v>Cochise County Library District</v>
      </c>
      <c r="I577" s="11" t="s">
        <v>32</v>
      </c>
      <c r="K577" s="37" t="s">
        <v>18</v>
      </c>
      <c r="L577" s="37" t="s">
        <v>16</v>
      </c>
      <c r="M577" s="37">
        <v>20</v>
      </c>
      <c r="N577" s="37">
        <v>44</v>
      </c>
      <c r="O577" s="37">
        <v>1</v>
      </c>
      <c r="P577" s="37">
        <v>1</v>
      </c>
      <c r="Q577" s="37">
        <v>0</v>
      </c>
      <c r="R577" s="37">
        <v>0</v>
      </c>
      <c r="S577" s="37">
        <v>61</v>
      </c>
      <c r="T577" s="37">
        <v>0</v>
      </c>
      <c r="U577" s="37">
        <v>0</v>
      </c>
      <c r="V577" s="37">
        <v>0</v>
      </c>
    </row>
    <row r="578" spans="1:22" x14ac:dyDescent="0.3">
      <c r="A578">
        <f>VLOOKUP(novplus_data[[#This Row],[Locationid]], [1]LibPAS_data!$A$2:$D$264, 4, FALSE)</f>
        <v>72247</v>
      </c>
      <c r="B578" s="8" t="str">
        <f>TEXT(C578,"yyyy")&amp;"-"&amp;"Q"&amp;LOOKUP(MONTH(C578),{1,4,7,10},{1,2,3,4})</f>
        <v>2016-Q1</v>
      </c>
      <c r="C578" s="9">
        <v>42401</v>
      </c>
      <c r="D578" s="43">
        <f>YEAR(DATE(YEAR(novplus_data[[#This Row],[Date]]), MONTH(novplus_data[[#This Row],[Date]])+6,1))</f>
        <v>2016</v>
      </c>
      <c r="E578" s="37" t="str">
        <f>TEXT(novplus_data[[#This Row],[Date]], "YYYY")</f>
        <v>2016</v>
      </c>
      <c r="F578" s="43" t="str">
        <f>TEXT(novplus_data[[#This Row],[Date]], "MMM")</f>
        <v>Feb</v>
      </c>
      <c r="G578" s="37" t="str">
        <f>VLOOKUP(I578,[1]LibPAS_data!$A$2:$C$601,3,FALSE)</f>
        <v>Coconino</v>
      </c>
      <c r="H578" s="37" t="str">
        <f>VLOOKUP(I578,[1]LibPAS_data!$A$2:$C$601,2,FALSE)</f>
        <v>Flagstaff City-Coconino County Public Library</v>
      </c>
      <c r="I578" s="11" t="s">
        <v>33</v>
      </c>
      <c r="K578" s="37" t="s">
        <v>15</v>
      </c>
      <c r="L578" s="37" t="s">
        <v>16</v>
      </c>
      <c r="M578" s="37">
        <v>88</v>
      </c>
      <c r="N578" s="37">
        <v>948</v>
      </c>
      <c r="O578" s="37">
        <v>0</v>
      </c>
      <c r="P578" s="37">
        <v>0</v>
      </c>
      <c r="Q578" s="37">
        <v>0</v>
      </c>
      <c r="R578" s="37">
        <v>0</v>
      </c>
      <c r="S578" s="37">
        <v>603</v>
      </c>
      <c r="T578" s="37">
        <v>0</v>
      </c>
      <c r="U578" s="37">
        <v>0</v>
      </c>
      <c r="V578" s="37">
        <v>1087</v>
      </c>
    </row>
    <row r="579" spans="1:22" x14ac:dyDescent="0.3">
      <c r="A579">
        <f>VLOOKUP(novplus_data[[#This Row],[Locationid]], [1]LibPAS_data!$A$2:$D$264, 4, FALSE)</f>
        <v>12585</v>
      </c>
      <c r="B579" s="8" t="str">
        <f>TEXT(C579,"yyyy")&amp;"-"&amp;"Q"&amp;LOOKUP(MONTH(C579),{1,4,7,10},{1,2,3,4})</f>
        <v>2016-Q1</v>
      </c>
      <c r="C579" s="9">
        <v>42401</v>
      </c>
      <c r="D579" s="43">
        <f>YEAR(DATE(YEAR(novplus_data[[#This Row],[Date]]), MONTH(novplus_data[[#This Row],[Date]])+6,1))</f>
        <v>2016</v>
      </c>
      <c r="E579" s="37" t="str">
        <f>TEXT(novplus_data[[#This Row],[Date]], "YYYY")</f>
        <v>2016</v>
      </c>
      <c r="F579" s="43" t="str">
        <f>TEXT(novplus_data[[#This Row],[Date]], "MMM")</f>
        <v>Feb</v>
      </c>
      <c r="G579" s="37" t="str">
        <f>VLOOKUP(I579,[1]LibPAS_data!$A$2:$C$601,3,FALSE)</f>
        <v>Pinal</v>
      </c>
      <c r="H579" s="37" t="str">
        <f>VLOOKUP(I579,[1]LibPAS_data!$A$2:$C$601,2,FALSE)</f>
        <v>Florence Community Library</v>
      </c>
      <c r="I579" s="3" t="s">
        <v>59</v>
      </c>
      <c r="K579" s="37" t="s">
        <v>15</v>
      </c>
      <c r="L579" s="37" t="s">
        <v>16</v>
      </c>
      <c r="M579" s="37">
        <v>1</v>
      </c>
      <c r="N579" s="37">
        <v>1</v>
      </c>
      <c r="O579" s="37">
        <v>0</v>
      </c>
      <c r="P579" s="37">
        <v>0</v>
      </c>
      <c r="Q579" s="37">
        <v>0</v>
      </c>
      <c r="R579" s="37">
        <v>0</v>
      </c>
      <c r="S579" s="37">
        <v>0</v>
      </c>
      <c r="T579" s="37">
        <v>0</v>
      </c>
      <c r="U579" s="37">
        <v>0</v>
      </c>
      <c r="V579" s="37">
        <v>0</v>
      </c>
    </row>
    <row r="580" spans="1:22" x14ac:dyDescent="0.3">
      <c r="A580">
        <f>VLOOKUP(novplus_data[[#This Row],[Locationid]], [1]LibPAS_data!$A$2:$D$264, 4, FALSE)</f>
        <v>72</v>
      </c>
      <c r="B580" s="8" t="str">
        <f>TEXT(C580,"yyyy")&amp;"-"&amp;"Q"&amp;LOOKUP(MONTH(C580),{1,4,7,10},{1,2,3,4})</f>
        <v>2016-Q1</v>
      </c>
      <c r="C580" s="9">
        <v>42401</v>
      </c>
      <c r="D580" s="43">
        <f>YEAR(DATE(YEAR(novplus_data[[#This Row],[Date]]), MONTH(novplus_data[[#This Row],[Date]])+6,1))</f>
        <v>2016</v>
      </c>
      <c r="E580" s="37" t="str">
        <f>TEXT(novplus_data[[#This Row],[Date]], "YYYY")</f>
        <v>2016</v>
      </c>
      <c r="F580" s="43" t="str">
        <f>TEXT(novplus_data[[#This Row],[Date]], "MMM")</f>
        <v>Feb</v>
      </c>
      <c r="G580" s="37" t="str">
        <f>VLOOKUP(I580,[1]LibPAS_data!$A$2:$C$601,3,FALSE)</f>
        <v>Gila</v>
      </c>
      <c r="H580" s="37" t="str">
        <f>VLOOKUP(I580,[1]LibPAS_data!$A$2:$C$601,2,FALSE)</f>
        <v>Gila County Library District</v>
      </c>
      <c r="I580" s="13" t="s">
        <v>34</v>
      </c>
      <c r="K580" s="37" t="s">
        <v>15</v>
      </c>
      <c r="L580" s="37" t="s">
        <v>16</v>
      </c>
      <c r="M580" s="37">
        <v>25</v>
      </c>
      <c r="N580" s="37">
        <v>116</v>
      </c>
      <c r="O580" s="37">
        <v>0</v>
      </c>
      <c r="P580" s="37">
        <v>0</v>
      </c>
      <c r="Q580" s="37">
        <v>0</v>
      </c>
      <c r="R580" s="37">
        <v>0</v>
      </c>
      <c r="S580" s="37">
        <v>76</v>
      </c>
      <c r="T580" s="37">
        <v>0</v>
      </c>
      <c r="U580" s="37">
        <v>0</v>
      </c>
      <c r="V580" s="37">
        <v>0</v>
      </c>
    </row>
    <row r="581" spans="1:22" x14ac:dyDescent="0.3">
      <c r="A581" t="e">
        <f>VLOOKUP(novplus_data[[#This Row],[Locationid]], [1]LibPAS_data!$A$2:$D$264, 4, FALSE)</f>
        <v>#N/A</v>
      </c>
      <c r="B581" s="8" t="str">
        <f>TEXT(C581,"yyyy")&amp;"-"&amp;"Q"&amp;LOOKUP(MONTH(C581),{1,4,7,10},{1,2,3,4})</f>
        <v>2016-Q1</v>
      </c>
      <c r="C581" s="9">
        <v>42401</v>
      </c>
      <c r="D581" s="43">
        <f>YEAR(DATE(YEAR(novplus_data[[#This Row],[Date]]), MONTH(novplus_data[[#This Row],[Date]])+6,1))</f>
        <v>2016</v>
      </c>
      <c r="E581" s="37" t="str">
        <f>TEXT(novplus_data[[#This Row],[Date]], "YYYY")</f>
        <v>2016</v>
      </c>
      <c r="F581" s="43" t="str">
        <f>TEXT(novplus_data[[#This Row],[Date]], "MMM")</f>
        <v>Feb</v>
      </c>
      <c r="G581" s="37" t="str">
        <f>VLOOKUP(I581,[1]LibPAS_data!$A$2:$C$601,3,FALSE)</f>
        <v>Greenlee</v>
      </c>
      <c r="H581" s="37" t="str">
        <f>VLOOKUP(I581,[1]LibPAS_data!$A$2:$C$601,2,FALSE)</f>
        <v>Greenlee County Library</v>
      </c>
      <c r="I581" s="4" t="s">
        <v>35</v>
      </c>
      <c r="K581" s="37" t="s">
        <v>15</v>
      </c>
      <c r="L581" s="37" t="s">
        <v>16</v>
      </c>
      <c r="M581" s="37">
        <v>1</v>
      </c>
      <c r="N581" s="37">
        <v>3</v>
      </c>
      <c r="O581" s="37">
        <v>0</v>
      </c>
      <c r="P581" s="37">
        <v>0</v>
      </c>
      <c r="Q581" s="37">
        <v>0</v>
      </c>
      <c r="R581" s="37">
        <v>0</v>
      </c>
      <c r="S581" s="37">
        <v>3</v>
      </c>
      <c r="T581" s="37">
        <v>0</v>
      </c>
      <c r="U581" s="37">
        <v>0</v>
      </c>
      <c r="V581" s="37">
        <v>0</v>
      </c>
    </row>
    <row r="582" spans="1:22" x14ac:dyDescent="0.3">
      <c r="A582" t="e">
        <f>VLOOKUP(novplus_data[[#This Row],[Locationid]], [1]LibPAS_data!$A$2:$D$264, 4, FALSE)</f>
        <v>#N/A</v>
      </c>
      <c r="B582" s="8" t="str">
        <f>TEXT(C582,"yyyy")&amp;"-"&amp;"Q"&amp;LOOKUP(MONTH(C582),{1,4,7,10},{1,2,3,4})</f>
        <v>2016-Q1</v>
      </c>
      <c r="C582" s="9">
        <v>42401</v>
      </c>
      <c r="D582" s="43">
        <f>YEAR(DATE(YEAR(novplus_data[[#This Row],[Date]]), MONTH(novplus_data[[#This Row],[Date]])+6,1))</f>
        <v>2016</v>
      </c>
      <c r="E582" s="37" t="str">
        <f>TEXT(novplus_data[[#This Row],[Date]], "YYYY")</f>
        <v>2016</v>
      </c>
      <c r="F582" s="43" t="str">
        <f>TEXT(novplus_data[[#This Row],[Date]], "MMM")</f>
        <v>Feb</v>
      </c>
      <c r="G582" s="37" t="str">
        <f>VLOOKUP(I582,[1]LibPAS_data!$A$2:$C$601,3,FALSE)</f>
        <v>Mohave</v>
      </c>
      <c r="H582" s="37" t="str">
        <f>VLOOKUP(I582,[1]LibPAS_data!$A$2:$C$601,2,FALSE)</f>
        <v>Lake Havasu Branch Library</v>
      </c>
      <c r="I582" s="3" t="s">
        <v>89</v>
      </c>
      <c r="K582" s="37" t="s">
        <v>15</v>
      </c>
      <c r="L582" s="37" t="s">
        <v>16</v>
      </c>
      <c r="M582" s="37">
        <v>1</v>
      </c>
      <c r="N582" s="37">
        <v>1</v>
      </c>
      <c r="O582" s="37">
        <v>0</v>
      </c>
      <c r="P582" s="37">
        <v>0</v>
      </c>
      <c r="Q582" s="37">
        <v>0</v>
      </c>
      <c r="R582" s="37">
        <v>0</v>
      </c>
      <c r="S582" s="37">
        <v>0</v>
      </c>
      <c r="T582" s="37">
        <v>0</v>
      </c>
      <c r="U582" s="37">
        <v>0</v>
      </c>
      <c r="V582" s="37">
        <v>0</v>
      </c>
    </row>
    <row r="583" spans="1:22" x14ac:dyDescent="0.3">
      <c r="A583">
        <f>VLOOKUP(novplus_data[[#This Row],[Locationid]], [1]LibPAS_data!$A$2:$D$264, 4, FALSE)</f>
        <v>33183</v>
      </c>
      <c r="B583" s="8" t="str">
        <f>TEXT(C583,"yyyy")&amp;"-"&amp;"Q"&amp;LOOKUP(MONTH(C583),{1,4,7,10},{1,2,3,4})</f>
        <v>2016-Q1</v>
      </c>
      <c r="C583" s="9">
        <v>42401</v>
      </c>
      <c r="D583" s="43">
        <f>YEAR(DATE(YEAR(novplus_data[[#This Row],[Date]]), MONTH(novplus_data[[#This Row],[Date]])+6,1))</f>
        <v>2016</v>
      </c>
      <c r="E583" s="37" t="str">
        <f>TEXT(novplus_data[[#This Row],[Date]], "YYYY")</f>
        <v>2016</v>
      </c>
      <c r="F583" s="43" t="str">
        <f>TEXT(novplus_data[[#This Row],[Date]], "MMM")</f>
        <v>Feb</v>
      </c>
      <c r="G583" s="37" t="str">
        <f>VLOOKUP(I583,[1]LibPAS_data!$A$2:$C$601,3,FALSE)</f>
        <v>Pinal</v>
      </c>
      <c r="H583" s="37" t="str">
        <f>VLOOKUP(I583,[1]LibPAS_data!$A$2:$C$601,2,FALSE)</f>
        <v>Maricopa Community Library</v>
      </c>
      <c r="I583" s="3" t="s">
        <v>61</v>
      </c>
      <c r="K583" s="37" t="s">
        <v>15</v>
      </c>
      <c r="L583" s="37" t="s">
        <v>16</v>
      </c>
      <c r="M583" s="37">
        <v>2</v>
      </c>
      <c r="N583" s="37">
        <v>3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37">
        <v>0</v>
      </c>
    </row>
    <row r="584" spans="1:22" x14ac:dyDescent="0.3">
      <c r="A584">
        <f>VLOOKUP(novplus_data[[#This Row],[Locationid]], [1]LibPAS_data!$A$2:$D$264, 4, FALSE)</f>
        <v>87143</v>
      </c>
      <c r="B584" s="8" t="str">
        <f>TEXT(C584,"yyyy")&amp;"-"&amp;"Q"&amp;LOOKUP(MONTH(C584),{1,4,7,10},{1,2,3,4})</f>
        <v>2016-Q1</v>
      </c>
      <c r="C584" s="9">
        <v>42401</v>
      </c>
      <c r="D584" s="43">
        <f>YEAR(DATE(YEAR(novplus_data[[#This Row],[Date]]), MONTH(novplus_data[[#This Row],[Date]])+6,1))</f>
        <v>2016</v>
      </c>
      <c r="E584" s="37" t="str">
        <f>TEXT(novplus_data[[#This Row],[Date]], "YYYY")</f>
        <v>2016</v>
      </c>
      <c r="F584" s="43" t="str">
        <f>TEXT(novplus_data[[#This Row],[Date]], "MMM")</f>
        <v>Feb</v>
      </c>
      <c r="G584" s="37" t="str">
        <f>VLOOKUP(I584,[1]LibPAS_data!$A$2:$C$601,3,FALSE)</f>
        <v>Mohave</v>
      </c>
      <c r="H584" s="37" t="str">
        <f>VLOOKUP(I584,[1]LibPAS_data!$A$2:$C$601,2,FALSE)</f>
        <v>Mohave County Library District</v>
      </c>
      <c r="I584" s="11" t="s">
        <v>36</v>
      </c>
      <c r="K584" s="37" t="s">
        <v>15</v>
      </c>
      <c r="L584" s="37" t="s">
        <v>16</v>
      </c>
      <c r="M584" s="37">
        <v>121</v>
      </c>
      <c r="N584" s="37">
        <v>1472</v>
      </c>
      <c r="O584" s="37">
        <v>0</v>
      </c>
      <c r="P584" s="37">
        <v>0</v>
      </c>
      <c r="Q584" s="37">
        <v>0</v>
      </c>
      <c r="R584" s="37">
        <v>0</v>
      </c>
      <c r="S584" s="37">
        <v>1281</v>
      </c>
      <c r="T584" s="37">
        <v>0</v>
      </c>
      <c r="U584" s="37">
        <v>0</v>
      </c>
      <c r="V584" s="37">
        <v>4</v>
      </c>
    </row>
    <row r="585" spans="1:22" x14ac:dyDescent="0.3">
      <c r="A585">
        <f>VLOOKUP(novplus_data[[#This Row],[Locationid]], [1]LibPAS_data!$A$2:$D$264, 4, FALSE)</f>
        <v>2461</v>
      </c>
      <c r="B585" s="8" t="str">
        <f>TEXT(C585,"yyyy")&amp;"-"&amp;"Q"&amp;LOOKUP(MONTH(C585),{1,4,7,10},{1,2,3,4})</f>
        <v>2016-Q1</v>
      </c>
      <c r="C585" s="9">
        <v>42401</v>
      </c>
      <c r="D585" s="43">
        <f>YEAR(DATE(YEAR(novplus_data[[#This Row],[Date]]), MONTH(novplus_data[[#This Row],[Date]])+6,1))</f>
        <v>2016</v>
      </c>
      <c r="E585" s="37" t="str">
        <f>TEXT(novplus_data[[#This Row],[Date]], "YYYY")</f>
        <v>2016</v>
      </c>
      <c r="F585" s="43" t="str">
        <f>TEXT(novplus_data[[#This Row],[Date]], "MMM")</f>
        <v>Feb</v>
      </c>
      <c r="G585" s="37" t="str">
        <f>VLOOKUP(I585,[1]LibPAS_data!$A$2:$C$601,3,FALSE)</f>
        <v>Navajo</v>
      </c>
      <c r="H585" s="37" t="str">
        <f>VLOOKUP(I585,[1]LibPAS_data!$A$2:$C$601,2,FALSE)</f>
        <v>Navajo County Library District</v>
      </c>
      <c r="I585" s="11" t="s">
        <v>37</v>
      </c>
      <c r="K585" s="37" t="s">
        <v>15</v>
      </c>
      <c r="L585" s="37" t="s">
        <v>16</v>
      </c>
      <c r="M585" s="37">
        <v>1</v>
      </c>
      <c r="N585" s="37">
        <v>18</v>
      </c>
      <c r="O585" s="37">
        <v>0</v>
      </c>
      <c r="P585" s="37">
        <v>0</v>
      </c>
      <c r="Q585" s="37">
        <v>0</v>
      </c>
      <c r="R585" s="37">
        <v>0</v>
      </c>
      <c r="S585" s="37">
        <v>18</v>
      </c>
      <c r="T585" s="37">
        <v>0</v>
      </c>
      <c r="U585" s="37">
        <v>0</v>
      </c>
      <c r="V585" s="37">
        <v>0</v>
      </c>
    </row>
    <row r="586" spans="1:22" x14ac:dyDescent="0.3">
      <c r="A586">
        <f>VLOOKUP(novplus_data[[#This Row],[Locationid]], [1]LibPAS_data!$A$2:$D$264, 4, FALSE)</f>
        <v>405419</v>
      </c>
      <c r="B586" s="8" t="str">
        <f>TEXT(C586,"yyyy")&amp;"-"&amp;"Q"&amp;LOOKUP(MONTH(C586),{1,4,7,10},{1,2,3,4})</f>
        <v>2016-Q1</v>
      </c>
      <c r="C586" s="9">
        <v>42401</v>
      </c>
      <c r="D586" s="43">
        <f>YEAR(DATE(YEAR(novplus_data[[#This Row],[Date]]), MONTH(novplus_data[[#This Row],[Date]])+6,1))</f>
        <v>2016</v>
      </c>
      <c r="E586" s="37" t="str">
        <f>TEXT(novplus_data[[#This Row],[Date]], "YYYY")</f>
        <v>2016</v>
      </c>
      <c r="F586" s="43" t="str">
        <f>TEXT(novplus_data[[#This Row],[Date]], "MMM")</f>
        <v>Feb</v>
      </c>
      <c r="G586" s="37" t="str">
        <f>VLOOKUP(I586,[1]LibPAS_data!$A$2:$C$601,3,FALSE)</f>
        <v>Pima</v>
      </c>
      <c r="H586" s="37" t="str">
        <f>VLOOKUP(I586,[1]LibPAS_data!$A$2:$C$601,2,FALSE)</f>
        <v>Pima County Public Library</v>
      </c>
      <c r="I586" s="11" t="s">
        <v>38</v>
      </c>
      <c r="K586" s="37" t="s">
        <v>19</v>
      </c>
      <c r="L586" s="37" t="s">
        <v>16</v>
      </c>
      <c r="M586" s="37">
        <v>43473</v>
      </c>
      <c r="N586" s="37">
        <v>135851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37">
        <v>0</v>
      </c>
    </row>
    <row r="587" spans="1:22" x14ac:dyDescent="0.3">
      <c r="A587">
        <f>VLOOKUP(novplus_data[[#This Row],[Locationid]], [1]LibPAS_data!$A$2:$D$264, 4, FALSE)</f>
        <v>405419</v>
      </c>
      <c r="B587" s="8" t="str">
        <f>TEXT(C587,"yyyy")&amp;"-"&amp;"Q"&amp;LOOKUP(MONTH(C587),{1,4,7,10},{1,2,3,4})</f>
        <v>2016-Q1</v>
      </c>
      <c r="C587" s="9">
        <v>42401</v>
      </c>
      <c r="D587" s="43">
        <f>YEAR(DATE(YEAR(novplus_data[[#This Row],[Date]]), MONTH(novplus_data[[#This Row],[Date]])+6,1))</f>
        <v>2016</v>
      </c>
      <c r="E587" s="37" t="str">
        <f>TEXT(novplus_data[[#This Row],[Date]], "YYYY")</f>
        <v>2016</v>
      </c>
      <c r="F587" s="43" t="str">
        <f>TEXT(novplus_data[[#This Row],[Date]], "MMM")</f>
        <v>Feb</v>
      </c>
      <c r="G587" s="37" t="str">
        <f>VLOOKUP(I587,[1]LibPAS_data!$A$2:$C$601,3,FALSE)</f>
        <v>Pima</v>
      </c>
      <c r="H587" s="37" t="str">
        <f>VLOOKUP(I587,[1]LibPAS_data!$A$2:$C$601,2,FALSE)</f>
        <v>Pima County Public Library</v>
      </c>
      <c r="I587" s="11" t="s">
        <v>38</v>
      </c>
      <c r="K587" s="37" t="s">
        <v>68</v>
      </c>
      <c r="L587" s="37" t="s">
        <v>16</v>
      </c>
      <c r="M587" s="37">
        <v>257028</v>
      </c>
      <c r="N587" s="37">
        <v>257307</v>
      </c>
      <c r="O587" s="37">
        <v>0</v>
      </c>
      <c r="P587" s="37">
        <v>0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37">
        <v>0</v>
      </c>
    </row>
    <row r="588" spans="1:22" x14ac:dyDescent="0.3">
      <c r="A588">
        <f>VLOOKUP(novplus_data[[#This Row],[Locationid]], [1]LibPAS_data!$A$2:$D$264, 4, FALSE)</f>
        <v>405419</v>
      </c>
      <c r="B588" s="8" t="str">
        <f>TEXT(C588,"yyyy")&amp;"-"&amp;"Q"&amp;LOOKUP(MONTH(C588),{1,4,7,10},{1,2,3,4})</f>
        <v>2016-Q1</v>
      </c>
      <c r="C588" s="9">
        <v>42401</v>
      </c>
      <c r="D588" s="43">
        <f>YEAR(DATE(YEAR(novplus_data[[#This Row],[Date]]), MONTH(novplus_data[[#This Row],[Date]])+6,1))</f>
        <v>2016</v>
      </c>
      <c r="E588" s="37" t="str">
        <f>TEXT(novplus_data[[#This Row],[Date]], "YYYY")</f>
        <v>2016</v>
      </c>
      <c r="F588" s="43" t="str">
        <f>TEXT(novplus_data[[#This Row],[Date]], "MMM")</f>
        <v>Feb</v>
      </c>
      <c r="G588" s="37" t="str">
        <f>VLOOKUP(I588,[1]LibPAS_data!$A$2:$C$601,3,FALSE)</f>
        <v>Pima</v>
      </c>
      <c r="H588" s="37" t="str">
        <f>VLOOKUP(I588,[1]LibPAS_data!$A$2:$C$601,2,FALSE)</f>
        <v>Pima County Public Library</v>
      </c>
      <c r="I588" s="11" t="s">
        <v>38</v>
      </c>
      <c r="K588" s="37" t="s">
        <v>15</v>
      </c>
      <c r="L588" s="37" t="s">
        <v>16</v>
      </c>
      <c r="M588" s="37">
        <v>127</v>
      </c>
      <c r="N588" s="37">
        <v>335</v>
      </c>
      <c r="O588" s="37">
        <v>0</v>
      </c>
      <c r="P588" s="37">
        <v>0</v>
      </c>
      <c r="Q588" s="37">
        <v>0</v>
      </c>
      <c r="R588" s="37">
        <v>0</v>
      </c>
      <c r="S588" s="37">
        <v>325</v>
      </c>
      <c r="T588" s="37">
        <v>0</v>
      </c>
      <c r="U588" s="37">
        <v>0</v>
      </c>
      <c r="V588" s="37">
        <v>46</v>
      </c>
    </row>
    <row r="589" spans="1:22" x14ac:dyDescent="0.3">
      <c r="A589">
        <f>VLOOKUP(novplus_data[[#This Row],[Locationid]], [1]LibPAS_data!$A$2:$D$264, 4, FALSE)</f>
        <v>8901</v>
      </c>
      <c r="B589" s="8" t="str">
        <f>TEXT(C589,"yyyy")&amp;"-"&amp;"Q"&amp;LOOKUP(MONTH(C589),{1,4,7,10},{1,2,3,4})</f>
        <v>2016-Q1</v>
      </c>
      <c r="C589" s="9">
        <v>42401</v>
      </c>
      <c r="D589" s="43">
        <f>YEAR(DATE(YEAR(novplus_data[[#This Row],[Date]]), MONTH(novplus_data[[#This Row],[Date]])+6,1))</f>
        <v>2016</v>
      </c>
      <c r="E589" s="37" t="str">
        <f>TEXT(novplus_data[[#This Row],[Date]], "YYYY")</f>
        <v>2016</v>
      </c>
      <c r="F589" s="43" t="str">
        <f>TEXT(novplus_data[[#This Row],[Date]], "MMM")</f>
        <v>Feb</v>
      </c>
      <c r="G589" s="37" t="str">
        <f>VLOOKUP(I589,[1]LibPAS_data!$A$2:$C$601,3,FALSE)</f>
        <v>Pinal</v>
      </c>
      <c r="H589" s="37" t="str">
        <f>VLOOKUP(I589,[1]LibPAS_data!$A$2:$C$601,2,FALSE)</f>
        <v>Pinal County Library District</v>
      </c>
      <c r="I589" s="11" t="s">
        <v>54</v>
      </c>
      <c r="K589" s="37" t="s">
        <v>15</v>
      </c>
      <c r="L589" s="37" t="s">
        <v>16</v>
      </c>
      <c r="M589" s="37">
        <v>55</v>
      </c>
      <c r="N589" s="37">
        <v>199</v>
      </c>
      <c r="O589" s="37">
        <v>0</v>
      </c>
      <c r="P589" s="37">
        <v>0</v>
      </c>
      <c r="Q589" s="37">
        <v>0</v>
      </c>
      <c r="R589" s="37">
        <v>0</v>
      </c>
      <c r="S589" s="37">
        <v>176</v>
      </c>
      <c r="T589" s="37">
        <v>0</v>
      </c>
      <c r="U589" s="37">
        <v>0</v>
      </c>
      <c r="V589" s="37">
        <v>5</v>
      </c>
    </row>
    <row r="590" spans="1:22" x14ac:dyDescent="0.3">
      <c r="A590">
        <f>VLOOKUP(novplus_data[[#This Row],[Locationid]], [1]LibPAS_data!$A$2:$D$264, 4, FALSE)</f>
        <v>29416</v>
      </c>
      <c r="B590" s="8" t="str">
        <f>TEXT(C590,"yyyy")&amp;"-"&amp;"Q"&amp;LOOKUP(MONTH(C590),{1,4,7,10},{1,2,3,4})</f>
        <v>2016-Q1</v>
      </c>
      <c r="C590" s="9">
        <v>42401</v>
      </c>
      <c r="D590" s="43">
        <f>YEAR(DATE(YEAR(novplus_data[[#This Row],[Date]]), MONTH(novplus_data[[#This Row],[Date]])+6,1))</f>
        <v>2016</v>
      </c>
      <c r="E590" s="37" t="str">
        <f>TEXT(novplus_data[[#This Row],[Date]], "YYYY")</f>
        <v>2016</v>
      </c>
      <c r="F590" s="43" t="str">
        <f>TEXT(novplus_data[[#This Row],[Date]], "MMM")</f>
        <v>Feb</v>
      </c>
      <c r="G590" s="37" t="str">
        <f>VLOOKUP(I590,[1]LibPAS_data!$A$2:$C$601,3,FALSE)</f>
        <v>Yavapai</v>
      </c>
      <c r="H590" s="37" t="str">
        <f>VLOOKUP(I590,[1]LibPAS_data!$A$2:$C$601,2,FALSE)</f>
        <v>Prescott Public Library</v>
      </c>
      <c r="I590" s="11" t="s">
        <v>39</v>
      </c>
      <c r="K590" s="37" t="s">
        <v>15</v>
      </c>
      <c r="L590" s="37" t="s">
        <v>16</v>
      </c>
      <c r="M590" s="37">
        <v>44</v>
      </c>
      <c r="N590" s="37">
        <v>115</v>
      </c>
      <c r="O590" s="37">
        <v>0</v>
      </c>
      <c r="P590" s="37">
        <v>0</v>
      </c>
      <c r="Q590" s="37">
        <v>0</v>
      </c>
      <c r="R590" s="37">
        <v>0</v>
      </c>
      <c r="S590" s="37">
        <v>167</v>
      </c>
      <c r="T590" s="37">
        <v>0</v>
      </c>
      <c r="U590" s="37">
        <v>0</v>
      </c>
      <c r="V590" s="37">
        <v>38</v>
      </c>
    </row>
    <row r="591" spans="1:22" x14ac:dyDescent="0.3">
      <c r="A591">
        <f>VLOOKUP(novplus_data[[#This Row],[Locationid]], [1]LibPAS_data!$A$2:$D$264, 4, FALSE)</f>
        <v>11980</v>
      </c>
      <c r="B591" s="8" t="str">
        <f>TEXT(C591,"yyyy")&amp;"-"&amp;"Q"&amp;LOOKUP(MONTH(C591),{1,4,7,10},{1,2,3,4})</f>
        <v>2016-Q1</v>
      </c>
      <c r="C591" s="9">
        <v>42401</v>
      </c>
      <c r="D591" s="43">
        <f>YEAR(DATE(YEAR(novplus_data[[#This Row],[Date]]), MONTH(novplus_data[[#This Row],[Date]])+6,1))</f>
        <v>2016</v>
      </c>
      <c r="E591" s="37" t="str">
        <f>TEXT(novplus_data[[#This Row],[Date]], "YYYY")</f>
        <v>2016</v>
      </c>
      <c r="F591" s="43" t="str">
        <f>TEXT(novplus_data[[#This Row],[Date]], "MMM")</f>
        <v>Feb</v>
      </c>
      <c r="G591" s="37" t="str">
        <f>VLOOKUP(I591,[1]LibPAS_data!$A$2:$C$601,3,FALSE)</f>
        <v>Graham</v>
      </c>
      <c r="H591" s="37" t="str">
        <f>VLOOKUP(I591,[1]LibPAS_data!$A$2:$C$601,2,FALSE)</f>
        <v>Safford City - Graham County Library</v>
      </c>
      <c r="I591" s="11" t="s">
        <v>41</v>
      </c>
      <c r="K591" s="37" t="s">
        <v>15</v>
      </c>
      <c r="L591" s="37" t="s">
        <v>16</v>
      </c>
      <c r="M591" s="37">
        <v>6</v>
      </c>
      <c r="N591" s="37">
        <v>43</v>
      </c>
      <c r="O591" s="37">
        <v>0</v>
      </c>
      <c r="P591" s="37">
        <v>0</v>
      </c>
      <c r="Q591" s="37">
        <v>0</v>
      </c>
      <c r="R591" s="37">
        <v>0</v>
      </c>
      <c r="S591" s="37">
        <v>32</v>
      </c>
      <c r="T591" s="37">
        <v>0</v>
      </c>
      <c r="U591" s="37">
        <v>0</v>
      </c>
      <c r="V591" s="37">
        <v>0</v>
      </c>
    </row>
    <row r="592" spans="1:22" x14ac:dyDescent="0.3">
      <c r="A592">
        <f>VLOOKUP(novplus_data[[#This Row],[Locationid]], [1]LibPAS_data!$A$2:$D$264, 4, FALSE)</f>
        <v>9301</v>
      </c>
      <c r="B592" s="8" t="str">
        <f>TEXT(C592,"yyyy")&amp;"-"&amp;"Q"&amp;LOOKUP(MONTH(C592),{1,4,7,10},{1,2,3,4})</f>
        <v>2016-Q1</v>
      </c>
      <c r="C592" s="9">
        <v>42401</v>
      </c>
      <c r="D592" s="43">
        <f>YEAR(DATE(YEAR(novplus_data[[#This Row],[Date]]), MONTH(novplus_data[[#This Row],[Date]])+6,1))</f>
        <v>2016</v>
      </c>
      <c r="E592" s="37" t="str">
        <f>TEXT(novplus_data[[#This Row],[Date]], "YYYY")</f>
        <v>2016</v>
      </c>
      <c r="F592" s="43" t="str">
        <f>TEXT(novplus_data[[#This Row],[Date]], "MMM")</f>
        <v>Feb</v>
      </c>
      <c r="G592" s="37" t="str">
        <f>VLOOKUP(I592,[1]LibPAS_data!$A$2:$C$601,3,FALSE)</f>
        <v>Yavapai</v>
      </c>
      <c r="H592" s="37" t="str">
        <f>VLOOKUP(I592,[1]LibPAS_data!$A$2:$C$601,2,FALSE)</f>
        <v>Yavapai County Library District</v>
      </c>
      <c r="I592" s="11" t="s">
        <v>43</v>
      </c>
      <c r="K592" s="37" t="s">
        <v>21</v>
      </c>
      <c r="L592" s="37" t="s">
        <v>16</v>
      </c>
      <c r="M592" s="37">
        <v>65736</v>
      </c>
      <c r="N592" s="37">
        <v>179074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37">
        <v>0</v>
      </c>
      <c r="U592" s="37">
        <v>0</v>
      </c>
      <c r="V592" s="37">
        <v>0</v>
      </c>
    </row>
    <row r="593" spans="1:22" x14ac:dyDescent="0.3">
      <c r="A593">
        <f>VLOOKUP(novplus_data[[#This Row],[Locationid]], [1]LibPAS_data!$A$2:$D$264, 4, FALSE)</f>
        <v>9301</v>
      </c>
      <c r="B593" s="8" t="str">
        <f>TEXT(C593,"yyyy")&amp;"-"&amp;"Q"&amp;LOOKUP(MONTH(C593),{1,4,7,10},{1,2,3,4})</f>
        <v>2016-Q1</v>
      </c>
      <c r="C593" s="9">
        <v>42401</v>
      </c>
      <c r="D593" s="43">
        <f>YEAR(DATE(YEAR(novplus_data[[#This Row],[Date]]), MONTH(novplus_data[[#This Row],[Date]])+6,1))</f>
        <v>2016</v>
      </c>
      <c r="E593" s="37" t="str">
        <f>TEXT(novplus_data[[#This Row],[Date]], "YYYY")</f>
        <v>2016</v>
      </c>
      <c r="F593" s="43" t="str">
        <f>TEXT(novplus_data[[#This Row],[Date]], "MMM")</f>
        <v>Feb</v>
      </c>
      <c r="G593" s="37" t="str">
        <f>VLOOKUP(I593,[1]LibPAS_data!$A$2:$C$601,3,FALSE)</f>
        <v>Yavapai</v>
      </c>
      <c r="H593" s="37" t="str">
        <f>VLOOKUP(I593,[1]LibPAS_data!$A$2:$C$601,2,FALSE)</f>
        <v>Yavapai County Library District</v>
      </c>
      <c r="I593" s="11" t="s">
        <v>43</v>
      </c>
      <c r="K593" s="37" t="s">
        <v>23</v>
      </c>
      <c r="L593" s="37" t="s">
        <v>16</v>
      </c>
      <c r="M593" s="37">
        <v>8</v>
      </c>
      <c r="N593" s="37">
        <v>21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37">
        <v>0</v>
      </c>
      <c r="U593" s="37">
        <v>0</v>
      </c>
      <c r="V593" s="37">
        <v>0</v>
      </c>
    </row>
    <row r="594" spans="1:22" x14ac:dyDescent="0.3">
      <c r="A594" t="e">
        <f>VLOOKUP(novplus_data[[#This Row],[Locationid]], [1]LibPAS_data!$A$2:$D$264, 4, FALSE)</f>
        <v>#N/A</v>
      </c>
      <c r="B594" s="8" t="str">
        <f>TEXT(C594,"yyyy")&amp;"-"&amp;"Q"&amp;LOOKUP(MONTH(C594),{1,4,7,10},{1,2,3,4})</f>
        <v>2016-Q1</v>
      </c>
      <c r="C594" s="9">
        <v>42401</v>
      </c>
      <c r="D594" s="43">
        <f>YEAR(DATE(YEAR(novplus_data[[#This Row],[Date]]), MONTH(novplus_data[[#This Row],[Date]])+6,1))</f>
        <v>2016</v>
      </c>
      <c r="E594" s="37" t="str">
        <f>TEXT(novplus_data[[#This Row],[Date]], "YYYY")</f>
        <v>2016</v>
      </c>
      <c r="F594" s="43" t="str">
        <f>TEXT(novplus_data[[#This Row],[Date]], "MMM")</f>
        <v>Feb</v>
      </c>
      <c r="G594" s="37" t="str">
        <f>VLOOKUP(I594,[1]LibPAS_data!$A$2:$C$601,3,FALSE)</f>
        <v>Yuma</v>
      </c>
      <c r="H594" s="37" t="str">
        <f>VLOOKUP(I594,[1]LibPAS_data!$A$2:$C$601,2,FALSE)</f>
        <v>Yuma County Library District</v>
      </c>
      <c r="I594" s="11" t="s">
        <v>44</v>
      </c>
      <c r="K594" s="37" t="s">
        <v>23</v>
      </c>
      <c r="L594" s="37" t="s">
        <v>16</v>
      </c>
      <c r="M594" s="37">
        <v>6370</v>
      </c>
      <c r="N594" s="37">
        <v>21018</v>
      </c>
      <c r="O594" s="37">
        <v>0</v>
      </c>
      <c r="P594" s="37">
        <v>0</v>
      </c>
      <c r="Q594" s="37">
        <v>0</v>
      </c>
      <c r="R594" s="37">
        <v>0</v>
      </c>
      <c r="S594" s="37">
        <v>0</v>
      </c>
      <c r="T594" s="37">
        <v>0</v>
      </c>
      <c r="U594" s="37">
        <v>0</v>
      </c>
      <c r="V594" s="37">
        <v>0</v>
      </c>
    </row>
    <row r="595" spans="1:22" x14ac:dyDescent="0.3">
      <c r="A595" t="e">
        <f>VLOOKUP(novplus_data[[#This Row],[Locationid]], [1]LibPAS_data!$A$2:$D$264, 4, FALSE)</f>
        <v>#N/A</v>
      </c>
      <c r="B595" s="8" t="str">
        <f>TEXT(C595,"yyyy")&amp;"-"&amp;"Q"&amp;LOOKUP(MONTH(C595),{1,4,7,10},{1,2,3,4})</f>
        <v>2016-Q1</v>
      </c>
      <c r="C595" s="9">
        <v>42401</v>
      </c>
      <c r="D595" s="43">
        <f>YEAR(DATE(YEAR(novplus_data[[#This Row],[Date]]), MONTH(novplus_data[[#This Row],[Date]])+6,1))</f>
        <v>2016</v>
      </c>
      <c r="E595" s="37" t="str">
        <f>TEXT(novplus_data[[#This Row],[Date]], "YYYY")</f>
        <v>2016</v>
      </c>
      <c r="F595" s="43" t="str">
        <f>TEXT(novplus_data[[#This Row],[Date]], "MMM")</f>
        <v>Feb</v>
      </c>
      <c r="G595" s="37" t="str">
        <f>VLOOKUP(I595,[1]LibPAS_data!$A$2:$C$601,3,FALSE)</f>
        <v>Yuma</v>
      </c>
      <c r="H595" s="37" t="str">
        <f>VLOOKUP(I595,[1]LibPAS_data!$A$2:$C$601,2,FALSE)</f>
        <v>Yuma County Library District</v>
      </c>
      <c r="I595" s="11" t="s">
        <v>44</v>
      </c>
      <c r="K595" s="37" t="s">
        <v>22</v>
      </c>
      <c r="L595" s="37" t="s">
        <v>16</v>
      </c>
      <c r="M595" s="37">
        <v>26</v>
      </c>
      <c r="N595" s="37">
        <v>75</v>
      </c>
      <c r="O595" s="37">
        <v>0</v>
      </c>
      <c r="P595" s="37">
        <v>0</v>
      </c>
      <c r="Q595" s="37">
        <v>0</v>
      </c>
      <c r="R595" s="37">
        <v>0</v>
      </c>
      <c r="S595" s="37">
        <v>146</v>
      </c>
      <c r="T595" s="37">
        <v>0</v>
      </c>
      <c r="U595" s="37">
        <v>0</v>
      </c>
      <c r="V595" s="37">
        <v>0</v>
      </c>
    </row>
    <row r="596" spans="1:22" x14ac:dyDescent="0.3">
      <c r="A596" t="e">
        <f>VLOOKUP(novplus_data[[#This Row],[Locationid]], [1]LibPAS_data!$A$2:$D$264, 4, FALSE)</f>
        <v>#N/A</v>
      </c>
      <c r="B596" s="8" t="str">
        <f>TEXT(C596,"yyyy")&amp;"-"&amp;"Q"&amp;LOOKUP(MONTH(C596),{1,4,7,10},{1,2,3,4})</f>
        <v>2016-Q1</v>
      </c>
      <c r="C596" s="9">
        <v>42430</v>
      </c>
      <c r="D596" s="43">
        <f>YEAR(DATE(YEAR(novplus_data[[#This Row],[Date]]), MONTH(novplus_data[[#This Row],[Date]])+6,1))</f>
        <v>2016</v>
      </c>
      <c r="E596" s="37" t="str">
        <f>TEXT(novplus_data[[#This Row],[Date]], "YYYY")</f>
        <v>2016</v>
      </c>
      <c r="F596" s="43" t="str">
        <f>TEXT(novplus_data[[#This Row],[Date]], "MMM")</f>
        <v>Mar</v>
      </c>
      <c r="G596" s="37" t="str">
        <f>VLOOKUP(I596,[1]LibPAS_data!$A$2:$C$601,3,FALSE)</f>
        <v>State</v>
      </c>
      <c r="H596" s="37" t="str">
        <f>VLOOKUP(I596,[1]LibPAS_data!$A$2:$C$601,2,FALSE)</f>
        <v>Arizona State Library</v>
      </c>
      <c r="I596" s="11" t="s">
        <v>42</v>
      </c>
      <c r="K596" s="37" t="s">
        <v>17</v>
      </c>
      <c r="L596" s="37" t="s">
        <v>16</v>
      </c>
      <c r="M596" s="37">
        <v>166</v>
      </c>
      <c r="N596" s="37">
        <v>697</v>
      </c>
      <c r="O596" s="37">
        <v>1</v>
      </c>
      <c r="P596" s="37">
        <v>1</v>
      </c>
      <c r="Q596" s="37">
        <v>0</v>
      </c>
      <c r="R596" s="37">
        <v>0</v>
      </c>
      <c r="S596" s="37">
        <v>542</v>
      </c>
      <c r="T596" s="37">
        <v>0</v>
      </c>
      <c r="U596" s="37">
        <v>0</v>
      </c>
      <c r="V596" s="37">
        <v>0</v>
      </c>
    </row>
    <row r="597" spans="1:22" x14ac:dyDescent="0.3">
      <c r="A597" t="e">
        <f>VLOOKUP(novplus_data[[#This Row],[Locationid]], [1]LibPAS_data!$A$2:$D$264, 4, FALSE)</f>
        <v>#N/A</v>
      </c>
      <c r="B597" s="8" t="str">
        <f>TEXT(C597,"yyyy")&amp;"-"&amp;"Q"&amp;LOOKUP(MONTH(C597),{1,4,7,10},{1,2,3,4})</f>
        <v>2016-Q1</v>
      </c>
      <c r="C597" s="9">
        <v>42430</v>
      </c>
      <c r="D597" s="43">
        <f>YEAR(DATE(YEAR(novplus_data[[#This Row],[Date]]), MONTH(novplus_data[[#This Row],[Date]])+6,1))</f>
        <v>2016</v>
      </c>
      <c r="E597" s="37" t="str">
        <f>TEXT(novplus_data[[#This Row],[Date]], "YYYY")</f>
        <v>2016</v>
      </c>
      <c r="F597" s="43" t="str">
        <f>TEXT(novplus_data[[#This Row],[Date]], "MMM")</f>
        <v>Mar</v>
      </c>
      <c r="G597" s="37" t="str">
        <f>VLOOKUP(I597,[1]LibPAS_data!$A$2:$C$601,3,FALSE)</f>
        <v>State</v>
      </c>
      <c r="H597" s="37" t="str">
        <f>VLOOKUP(I597,[1]LibPAS_data!$A$2:$C$601,2,FALSE)</f>
        <v>Arizona State Library</v>
      </c>
      <c r="I597" s="11" t="s">
        <v>42</v>
      </c>
      <c r="K597" s="37" t="s">
        <v>15</v>
      </c>
      <c r="L597" s="37" t="s">
        <v>16</v>
      </c>
      <c r="M597" s="37">
        <v>68</v>
      </c>
      <c r="N597" s="37">
        <v>147</v>
      </c>
      <c r="O597" s="37">
        <v>0</v>
      </c>
      <c r="P597" s="37">
        <v>0</v>
      </c>
      <c r="Q597" s="37">
        <v>0</v>
      </c>
      <c r="R597" s="37">
        <v>0</v>
      </c>
      <c r="S597" s="37">
        <v>15</v>
      </c>
      <c r="T597" s="37">
        <v>0</v>
      </c>
      <c r="U597" s="37">
        <v>0</v>
      </c>
      <c r="V597" s="37">
        <v>0</v>
      </c>
    </row>
    <row r="598" spans="1:22" x14ac:dyDescent="0.3">
      <c r="A598">
        <f>VLOOKUP(novplus_data[[#This Row],[Locationid]], [1]LibPAS_data!$A$2:$D$264, 4, FALSE)</f>
        <v>1469</v>
      </c>
      <c r="B598" s="8" t="str">
        <f>TEXT(C598,"yyyy")&amp;"-"&amp;"Q"&amp;LOOKUP(MONTH(C598),{1,4,7,10},{1,2,3,4})</f>
        <v>2016-Q1</v>
      </c>
      <c r="C598" s="9">
        <v>42430</v>
      </c>
      <c r="D598" s="43">
        <f>YEAR(DATE(YEAR(novplus_data[[#This Row],[Date]]), MONTH(novplus_data[[#This Row],[Date]])+6,1))</f>
        <v>2016</v>
      </c>
      <c r="E598" s="37" t="str">
        <f>TEXT(novplus_data[[#This Row],[Date]], "YYYY")</f>
        <v>2016</v>
      </c>
      <c r="F598" s="43" t="str">
        <f>TEXT(novplus_data[[#This Row],[Date]], "MMM")</f>
        <v>Mar</v>
      </c>
      <c r="G598" s="37" t="str">
        <f>VLOOKUP(I598,[1]LibPAS_data!$A$2:$C$601,3,FALSE)</f>
        <v>Cochise</v>
      </c>
      <c r="H598" s="37" t="str">
        <f>VLOOKUP(I598,[1]LibPAS_data!$A$2:$C$601,2,FALSE)</f>
        <v>Cochise County Library District</v>
      </c>
      <c r="I598" s="11" t="s">
        <v>32</v>
      </c>
      <c r="K598" s="37" t="s">
        <v>18</v>
      </c>
      <c r="L598" s="37" t="s">
        <v>16</v>
      </c>
      <c r="M598" s="37">
        <v>23</v>
      </c>
      <c r="N598" s="37">
        <v>242</v>
      </c>
      <c r="O598" s="37">
        <v>0</v>
      </c>
      <c r="P598" s="37">
        <v>0</v>
      </c>
      <c r="Q598" s="37">
        <v>0</v>
      </c>
      <c r="R598" s="37">
        <v>0</v>
      </c>
      <c r="S598" s="37">
        <v>265</v>
      </c>
      <c r="T598" s="37">
        <v>0</v>
      </c>
      <c r="U598" s="37">
        <v>0</v>
      </c>
      <c r="V598" s="37">
        <v>0</v>
      </c>
    </row>
    <row r="599" spans="1:22" x14ac:dyDescent="0.3">
      <c r="A599">
        <f>VLOOKUP(novplus_data[[#This Row],[Locationid]], [1]LibPAS_data!$A$2:$D$264, 4, FALSE)</f>
        <v>72247</v>
      </c>
      <c r="B599" s="8" t="str">
        <f>TEXT(C599,"yyyy")&amp;"-"&amp;"Q"&amp;LOOKUP(MONTH(C599),{1,4,7,10},{1,2,3,4})</f>
        <v>2016-Q1</v>
      </c>
      <c r="C599" s="9">
        <v>42430</v>
      </c>
      <c r="D599" s="43">
        <f>YEAR(DATE(YEAR(novplus_data[[#This Row],[Date]]), MONTH(novplus_data[[#This Row],[Date]])+6,1))</f>
        <v>2016</v>
      </c>
      <c r="E599" s="37" t="str">
        <f>TEXT(novplus_data[[#This Row],[Date]], "YYYY")</f>
        <v>2016</v>
      </c>
      <c r="F599" s="43" t="str">
        <f>TEXT(novplus_data[[#This Row],[Date]], "MMM")</f>
        <v>Mar</v>
      </c>
      <c r="G599" s="37" t="str">
        <f>VLOOKUP(I599,[1]LibPAS_data!$A$2:$C$601,3,FALSE)</f>
        <v>Coconino</v>
      </c>
      <c r="H599" s="37" t="str">
        <f>VLOOKUP(I599,[1]LibPAS_data!$A$2:$C$601,2,FALSE)</f>
        <v>Flagstaff City-Coconino County Public Library</v>
      </c>
      <c r="I599" s="11" t="s">
        <v>33</v>
      </c>
      <c r="K599" s="37" t="s">
        <v>15</v>
      </c>
      <c r="L599" s="37" t="s">
        <v>16</v>
      </c>
      <c r="M599" s="37">
        <v>73</v>
      </c>
      <c r="N599" s="37">
        <v>793</v>
      </c>
      <c r="O599" s="37">
        <v>0</v>
      </c>
      <c r="P599" s="37">
        <v>0</v>
      </c>
      <c r="Q599" s="37">
        <v>0</v>
      </c>
      <c r="R599" s="37">
        <v>0</v>
      </c>
      <c r="S599" s="37">
        <v>627</v>
      </c>
      <c r="T599" s="37">
        <v>0</v>
      </c>
      <c r="U599" s="37">
        <v>0</v>
      </c>
      <c r="V599" s="37">
        <v>826</v>
      </c>
    </row>
    <row r="600" spans="1:22" x14ac:dyDescent="0.3">
      <c r="A600">
        <f>VLOOKUP(novplus_data[[#This Row],[Locationid]], [1]LibPAS_data!$A$2:$D$264, 4, FALSE)</f>
        <v>72</v>
      </c>
      <c r="B600" s="8" t="str">
        <f>TEXT(C600,"yyyy")&amp;"-"&amp;"Q"&amp;LOOKUP(MONTH(C600),{1,4,7,10},{1,2,3,4})</f>
        <v>2016-Q1</v>
      </c>
      <c r="C600" s="9">
        <v>42430</v>
      </c>
      <c r="D600" s="43">
        <f>YEAR(DATE(YEAR(novplus_data[[#This Row],[Date]]), MONTH(novplus_data[[#This Row],[Date]])+6,1))</f>
        <v>2016</v>
      </c>
      <c r="E600" s="37" t="str">
        <f>TEXT(novplus_data[[#This Row],[Date]], "YYYY")</f>
        <v>2016</v>
      </c>
      <c r="F600" s="43" t="str">
        <f>TEXT(novplus_data[[#This Row],[Date]], "MMM")</f>
        <v>Mar</v>
      </c>
      <c r="G600" s="37" t="str">
        <f>VLOOKUP(I600,[1]LibPAS_data!$A$2:$C$601,3,FALSE)</f>
        <v>Gila</v>
      </c>
      <c r="H600" s="37" t="str">
        <f>VLOOKUP(I600,[1]LibPAS_data!$A$2:$C$601,2,FALSE)</f>
        <v>Gila County Library District</v>
      </c>
      <c r="I600" s="13" t="s">
        <v>34</v>
      </c>
      <c r="K600" s="37" t="s">
        <v>15</v>
      </c>
      <c r="L600" s="37" t="s">
        <v>16</v>
      </c>
      <c r="M600" s="37">
        <v>27</v>
      </c>
      <c r="N600" s="37">
        <v>217</v>
      </c>
      <c r="O600" s="37">
        <v>0</v>
      </c>
      <c r="P600" s="37">
        <v>0</v>
      </c>
      <c r="Q600" s="37">
        <v>0</v>
      </c>
      <c r="R600" s="37">
        <v>0</v>
      </c>
      <c r="S600" s="37">
        <v>78</v>
      </c>
      <c r="T600" s="37">
        <v>0</v>
      </c>
      <c r="U600" s="37">
        <v>0</v>
      </c>
      <c r="V600" s="37">
        <v>0</v>
      </c>
    </row>
    <row r="601" spans="1:22" x14ac:dyDescent="0.3">
      <c r="A601" t="e">
        <f>VLOOKUP(novplus_data[[#This Row],[Locationid]], [1]LibPAS_data!$A$2:$D$264, 4, FALSE)</f>
        <v>#N/A</v>
      </c>
      <c r="B601" s="8" t="str">
        <f>TEXT(C601,"yyyy")&amp;"-"&amp;"Q"&amp;LOOKUP(MONTH(C601),{1,4,7,10},{1,2,3,4})</f>
        <v>2016-Q1</v>
      </c>
      <c r="C601" s="9">
        <v>42430</v>
      </c>
      <c r="D601" s="43">
        <f>YEAR(DATE(YEAR(novplus_data[[#This Row],[Date]]), MONTH(novplus_data[[#This Row],[Date]])+6,1))</f>
        <v>2016</v>
      </c>
      <c r="E601" s="37" t="str">
        <f>TEXT(novplus_data[[#This Row],[Date]], "YYYY")</f>
        <v>2016</v>
      </c>
      <c r="F601" s="43" t="str">
        <f>TEXT(novplus_data[[#This Row],[Date]], "MMM")</f>
        <v>Mar</v>
      </c>
      <c r="G601" s="37" t="str">
        <f>VLOOKUP(I601,[1]LibPAS_data!$A$2:$C$601,3,FALSE)</f>
        <v>Mohave</v>
      </c>
      <c r="H601" s="37" t="str">
        <f>VLOOKUP(I601,[1]LibPAS_data!$A$2:$C$601,2,FALSE)</f>
        <v>Lake Havasu Branch Library</v>
      </c>
      <c r="I601" s="3" t="s">
        <v>89</v>
      </c>
      <c r="K601" s="37" t="s">
        <v>15</v>
      </c>
      <c r="L601" s="37" t="s">
        <v>16</v>
      </c>
      <c r="M601" s="37">
        <v>1</v>
      </c>
      <c r="N601" s="37">
        <v>3</v>
      </c>
      <c r="O601" s="37">
        <v>0</v>
      </c>
      <c r="P601" s="37">
        <v>0</v>
      </c>
      <c r="Q601" s="37">
        <v>0</v>
      </c>
      <c r="R601" s="37">
        <v>0</v>
      </c>
      <c r="S601" s="37">
        <v>3</v>
      </c>
      <c r="T601" s="37">
        <v>0</v>
      </c>
      <c r="U601" s="37">
        <v>0</v>
      </c>
      <c r="V601" s="37">
        <v>0</v>
      </c>
    </row>
    <row r="602" spans="1:22" x14ac:dyDescent="0.3">
      <c r="A602">
        <f>VLOOKUP(novplus_data[[#This Row],[Locationid]], [1]LibPAS_data!$A$2:$D$264, 4, FALSE)</f>
        <v>33183</v>
      </c>
      <c r="B602" s="8" t="str">
        <f>TEXT(C602,"yyyy")&amp;"-"&amp;"Q"&amp;LOOKUP(MONTH(C602),{1,4,7,10},{1,2,3,4})</f>
        <v>2016-Q1</v>
      </c>
      <c r="C602" s="9">
        <v>42430</v>
      </c>
      <c r="D602" s="43">
        <f>YEAR(DATE(YEAR(novplus_data[[#This Row],[Date]]), MONTH(novplus_data[[#This Row],[Date]])+6,1))</f>
        <v>2016</v>
      </c>
      <c r="E602" s="37" t="str">
        <f>TEXT(novplus_data[[#This Row],[Date]], "YYYY")</f>
        <v>2016</v>
      </c>
      <c r="F602" s="43" t="str">
        <f>TEXT(novplus_data[[#This Row],[Date]], "MMM")</f>
        <v>Mar</v>
      </c>
      <c r="G602" s="37" t="str">
        <f>VLOOKUP(I602,[1]LibPAS_data!$A$2:$C$601,3,FALSE)</f>
        <v>Pinal</v>
      </c>
      <c r="H602" s="37" t="str">
        <f>VLOOKUP(I602,[1]LibPAS_data!$A$2:$C$601,2,FALSE)</f>
        <v>Maricopa Community Library</v>
      </c>
      <c r="I602" s="3" t="s">
        <v>61</v>
      </c>
      <c r="K602" s="37" t="s">
        <v>15</v>
      </c>
      <c r="L602" s="37" t="s">
        <v>16</v>
      </c>
      <c r="M602" s="37">
        <v>1</v>
      </c>
      <c r="N602" s="37">
        <v>2</v>
      </c>
      <c r="O602" s="37">
        <v>0</v>
      </c>
      <c r="P602" s="37">
        <v>0</v>
      </c>
      <c r="Q602" s="37">
        <v>0</v>
      </c>
      <c r="R602" s="37">
        <v>0</v>
      </c>
      <c r="S602" s="37">
        <v>4</v>
      </c>
      <c r="T602" s="37">
        <v>0</v>
      </c>
      <c r="U602" s="37">
        <v>0</v>
      </c>
      <c r="V602" s="37">
        <v>0</v>
      </c>
    </row>
    <row r="603" spans="1:22" x14ac:dyDescent="0.3">
      <c r="A603">
        <f>VLOOKUP(novplus_data[[#This Row],[Locationid]], [1]LibPAS_data!$A$2:$D$264, 4, FALSE)</f>
        <v>87143</v>
      </c>
      <c r="B603" s="8" t="str">
        <f>TEXT(C603,"yyyy")&amp;"-"&amp;"Q"&amp;LOOKUP(MONTH(C603),{1,4,7,10},{1,2,3,4})</f>
        <v>2016-Q1</v>
      </c>
      <c r="C603" s="9">
        <v>42430</v>
      </c>
      <c r="D603" s="43">
        <f>YEAR(DATE(YEAR(novplus_data[[#This Row],[Date]]), MONTH(novplus_data[[#This Row],[Date]])+6,1))</f>
        <v>2016</v>
      </c>
      <c r="E603" s="37" t="str">
        <f>TEXT(novplus_data[[#This Row],[Date]], "YYYY")</f>
        <v>2016</v>
      </c>
      <c r="F603" s="43" t="str">
        <f>TEXT(novplus_data[[#This Row],[Date]], "MMM")</f>
        <v>Mar</v>
      </c>
      <c r="G603" s="37" t="str">
        <f>VLOOKUP(I603,[1]LibPAS_data!$A$2:$C$601,3,FALSE)</f>
        <v>Mohave</v>
      </c>
      <c r="H603" s="37" t="str">
        <f>VLOOKUP(I603,[1]LibPAS_data!$A$2:$C$601,2,FALSE)</f>
        <v>Mohave County Library District</v>
      </c>
      <c r="I603" s="11" t="s">
        <v>36</v>
      </c>
      <c r="K603" s="37" t="s">
        <v>15</v>
      </c>
      <c r="L603" s="37" t="s">
        <v>16</v>
      </c>
      <c r="M603" s="37">
        <v>106</v>
      </c>
      <c r="N603" s="37">
        <v>1076</v>
      </c>
      <c r="O603" s="37">
        <v>0</v>
      </c>
      <c r="P603" s="37">
        <v>0</v>
      </c>
      <c r="Q603" s="37">
        <v>0</v>
      </c>
      <c r="R603" s="37">
        <v>0</v>
      </c>
      <c r="S603" s="37">
        <v>973</v>
      </c>
      <c r="T603" s="37">
        <v>0</v>
      </c>
      <c r="U603" s="37">
        <v>0</v>
      </c>
      <c r="V603" s="37">
        <v>2</v>
      </c>
    </row>
    <row r="604" spans="1:22" x14ac:dyDescent="0.3">
      <c r="A604">
        <f>VLOOKUP(novplus_data[[#This Row],[Locationid]], [1]LibPAS_data!$A$2:$D$264, 4, FALSE)</f>
        <v>2461</v>
      </c>
      <c r="B604" s="8" t="str">
        <f>TEXT(C604,"yyyy")&amp;"-"&amp;"Q"&amp;LOOKUP(MONTH(C604),{1,4,7,10},{1,2,3,4})</f>
        <v>2016-Q1</v>
      </c>
      <c r="C604" s="9">
        <v>42430</v>
      </c>
      <c r="D604" s="43">
        <f>YEAR(DATE(YEAR(novplus_data[[#This Row],[Date]]), MONTH(novplus_data[[#This Row],[Date]])+6,1))</f>
        <v>2016</v>
      </c>
      <c r="E604" s="37" t="str">
        <f>TEXT(novplus_data[[#This Row],[Date]], "YYYY")</f>
        <v>2016</v>
      </c>
      <c r="F604" s="43" t="str">
        <f>TEXT(novplus_data[[#This Row],[Date]], "MMM")</f>
        <v>Mar</v>
      </c>
      <c r="G604" s="37" t="str">
        <f>VLOOKUP(I604,[1]LibPAS_data!$A$2:$C$601,3,FALSE)</f>
        <v>Navajo</v>
      </c>
      <c r="H604" s="37" t="str">
        <f>VLOOKUP(I604,[1]LibPAS_data!$A$2:$C$601,2,FALSE)</f>
        <v>Navajo County Library District</v>
      </c>
      <c r="I604" s="11" t="s">
        <v>37</v>
      </c>
      <c r="K604" s="37" t="s">
        <v>15</v>
      </c>
      <c r="L604" s="37" t="s">
        <v>16</v>
      </c>
      <c r="M604" s="37">
        <v>8</v>
      </c>
      <c r="N604" s="37">
        <v>17</v>
      </c>
      <c r="O604" s="37">
        <v>0</v>
      </c>
      <c r="P604" s="37">
        <v>0</v>
      </c>
      <c r="Q604" s="37">
        <v>0</v>
      </c>
      <c r="R604" s="37">
        <v>0</v>
      </c>
      <c r="S604" s="37">
        <v>5</v>
      </c>
      <c r="T604" s="37">
        <v>0</v>
      </c>
      <c r="U604" s="37">
        <v>0</v>
      </c>
      <c r="V604" s="37">
        <v>0</v>
      </c>
    </row>
    <row r="605" spans="1:22" x14ac:dyDescent="0.3">
      <c r="A605">
        <f>VLOOKUP(novplus_data[[#This Row],[Locationid]], [1]LibPAS_data!$A$2:$D$264, 4, FALSE)</f>
        <v>405419</v>
      </c>
      <c r="B605" s="8" t="str">
        <f>TEXT(C605,"yyyy")&amp;"-"&amp;"Q"&amp;LOOKUP(MONTH(C605),{1,4,7,10},{1,2,3,4})</f>
        <v>2016-Q1</v>
      </c>
      <c r="C605" s="9">
        <v>42430</v>
      </c>
      <c r="D605" s="43">
        <f>YEAR(DATE(YEAR(novplus_data[[#This Row],[Date]]), MONTH(novplus_data[[#This Row],[Date]])+6,1))</f>
        <v>2016</v>
      </c>
      <c r="E605" s="37" t="str">
        <f>TEXT(novplus_data[[#This Row],[Date]], "YYYY")</f>
        <v>2016</v>
      </c>
      <c r="F605" s="43" t="str">
        <f>TEXT(novplus_data[[#This Row],[Date]], "MMM")</f>
        <v>Mar</v>
      </c>
      <c r="G605" s="37" t="str">
        <f>VLOOKUP(I605,[1]LibPAS_data!$A$2:$C$601,3,FALSE)</f>
        <v>Pima</v>
      </c>
      <c r="H605" s="37" t="str">
        <f>VLOOKUP(I605,[1]LibPAS_data!$A$2:$C$601,2,FALSE)</f>
        <v>Pima County Public Library</v>
      </c>
      <c r="I605" s="11" t="s">
        <v>38</v>
      </c>
      <c r="K605" s="37" t="s">
        <v>15</v>
      </c>
      <c r="L605" s="37" t="s">
        <v>16</v>
      </c>
      <c r="M605" s="37">
        <v>88</v>
      </c>
      <c r="N605" s="37">
        <v>237</v>
      </c>
      <c r="O605" s="37">
        <v>0</v>
      </c>
      <c r="P605" s="37">
        <v>0</v>
      </c>
      <c r="Q605" s="37">
        <v>0</v>
      </c>
      <c r="R605" s="37">
        <v>0</v>
      </c>
      <c r="S605" s="37">
        <v>250</v>
      </c>
      <c r="T605" s="37">
        <v>0</v>
      </c>
      <c r="U605" s="37">
        <v>0</v>
      </c>
      <c r="V605" s="37">
        <v>16</v>
      </c>
    </row>
    <row r="606" spans="1:22" x14ac:dyDescent="0.3">
      <c r="A606">
        <f>VLOOKUP(novplus_data[[#This Row],[Locationid]], [1]LibPAS_data!$A$2:$D$264, 4, FALSE)</f>
        <v>405419</v>
      </c>
      <c r="B606" s="8" t="str">
        <f>TEXT(C606,"yyyy")&amp;"-"&amp;"Q"&amp;LOOKUP(MONTH(C606),{1,4,7,10},{1,2,3,4})</f>
        <v>2016-Q1</v>
      </c>
      <c r="C606" s="9">
        <v>42430</v>
      </c>
      <c r="D606" s="43">
        <f>YEAR(DATE(YEAR(novplus_data[[#This Row],[Date]]), MONTH(novplus_data[[#This Row],[Date]])+6,1))</f>
        <v>2016</v>
      </c>
      <c r="E606" s="37" t="str">
        <f>TEXT(novplus_data[[#This Row],[Date]], "YYYY")</f>
        <v>2016</v>
      </c>
      <c r="F606" s="43" t="str">
        <f>TEXT(novplus_data[[#This Row],[Date]], "MMM")</f>
        <v>Mar</v>
      </c>
      <c r="G606" s="37" t="str">
        <f>VLOOKUP(I606,[1]LibPAS_data!$A$2:$C$601,3,FALSE)</f>
        <v>Pima</v>
      </c>
      <c r="H606" s="37" t="str">
        <f>VLOOKUP(I606,[1]LibPAS_data!$A$2:$C$601,2,FALSE)</f>
        <v>Pima County Public Library</v>
      </c>
      <c r="I606" s="11" t="s">
        <v>38</v>
      </c>
      <c r="K606" s="37" t="s">
        <v>68</v>
      </c>
      <c r="L606" s="37" t="s">
        <v>16</v>
      </c>
      <c r="M606" s="37">
        <v>330326</v>
      </c>
      <c r="N606" s="37">
        <v>330627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37">
        <v>0</v>
      </c>
      <c r="U606" s="37">
        <v>0</v>
      </c>
      <c r="V606" s="37">
        <v>0</v>
      </c>
    </row>
    <row r="607" spans="1:22" x14ac:dyDescent="0.3">
      <c r="A607">
        <f>VLOOKUP(novplus_data[[#This Row],[Locationid]], [1]LibPAS_data!$A$2:$D$264, 4, FALSE)</f>
        <v>405419</v>
      </c>
      <c r="B607" s="8" t="str">
        <f>TEXT(C607,"yyyy")&amp;"-"&amp;"Q"&amp;LOOKUP(MONTH(C607),{1,4,7,10},{1,2,3,4})</f>
        <v>2016-Q1</v>
      </c>
      <c r="C607" s="9">
        <v>42430</v>
      </c>
      <c r="D607" s="43">
        <f>YEAR(DATE(YEAR(novplus_data[[#This Row],[Date]]), MONTH(novplus_data[[#This Row],[Date]])+6,1))</f>
        <v>2016</v>
      </c>
      <c r="E607" s="37" t="str">
        <f>TEXT(novplus_data[[#This Row],[Date]], "YYYY")</f>
        <v>2016</v>
      </c>
      <c r="F607" s="43" t="str">
        <f>TEXT(novplus_data[[#This Row],[Date]], "MMM")</f>
        <v>Mar</v>
      </c>
      <c r="G607" s="37" t="str">
        <f>VLOOKUP(I607,[1]LibPAS_data!$A$2:$C$601,3,FALSE)</f>
        <v>Pima</v>
      </c>
      <c r="H607" s="37" t="str">
        <f>VLOOKUP(I607,[1]LibPAS_data!$A$2:$C$601,2,FALSE)</f>
        <v>Pima County Public Library</v>
      </c>
      <c r="I607" s="11" t="s">
        <v>38</v>
      </c>
      <c r="K607" s="37" t="s">
        <v>19</v>
      </c>
      <c r="L607" s="37" t="s">
        <v>16</v>
      </c>
      <c r="M607" s="37">
        <v>41372</v>
      </c>
      <c r="N607" s="37">
        <v>132076</v>
      </c>
      <c r="O607" s="37">
        <v>0</v>
      </c>
      <c r="P607" s="37">
        <v>0</v>
      </c>
      <c r="Q607" s="37">
        <v>0</v>
      </c>
      <c r="R607" s="37">
        <v>0</v>
      </c>
      <c r="S607" s="37">
        <v>0</v>
      </c>
      <c r="T607" s="37">
        <v>0</v>
      </c>
      <c r="U607" s="37">
        <v>0</v>
      </c>
      <c r="V607" s="37">
        <v>0</v>
      </c>
    </row>
    <row r="608" spans="1:22" x14ac:dyDescent="0.3">
      <c r="A608">
        <f>VLOOKUP(novplus_data[[#This Row],[Locationid]], [1]LibPAS_data!$A$2:$D$264, 4, FALSE)</f>
        <v>8901</v>
      </c>
      <c r="B608" s="8" t="str">
        <f>TEXT(C608,"yyyy")&amp;"-"&amp;"Q"&amp;LOOKUP(MONTH(C608),{1,4,7,10},{1,2,3,4})</f>
        <v>2016-Q1</v>
      </c>
      <c r="C608" s="9">
        <v>42430</v>
      </c>
      <c r="D608" s="43">
        <f>YEAR(DATE(YEAR(novplus_data[[#This Row],[Date]]), MONTH(novplus_data[[#This Row],[Date]])+6,1))</f>
        <v>2016</v>
      </c>
      <c r="E608" s="37" t="str">
        <f>TEXT(novplus_data[[#This Row],[Date]], "YYYY")</f>
        <v>2016</v>
      </c>
      <c r="F608" s="43" t="str">
        <f>TEXT(novplus_data[[#This Row],[Date]], "MMM")</f>
        <v>Mar</v>
      </c>
      <c r="G608" s="37" t="str">
        <f>VLOOKUP(I608,[1]LibPAS_data!$A$2:$C$601,3,FALSE)</f>
        <v>Pinal</v>
      </c>
      <c r="H608" s="37" t="str">
        <f>VLOOKUP(I608,[1]LibPAS_data!$A$2:$C$601,2,FALSE)</f>
        <v>Pinal County Library District</v>
      </c>
      <c r="I608" s="11" t="s">
        <v>54</v>
      </c>
      <c r="K608" s="37" t="s">
        <v>15</v>
      </c>
      <c r="L608" s="37" t="s">
        <v>16</v>
      </c>
      <c r="M608" s="37">
        <v>57</v>
      </c>
      <c r="N608" s="37">
        <v>157</v>
      </c>
      <c r="O608" s="37">
        <v>0</v>
      </c>
      <c r="P608" s="37">
        <v>0</v>
      </c>
      <c r="Q608" s="37">
        <v>0</v>
      </c>
      <c r="R608" s="37">
        <v>0</v>
      </c>
      <c r="S608" s="37">
        <v>122</v>
      </c>
      <c r="T608" s="37">
        <v>0</v>
      </c>
      <c r="U608" s="37">
        <v>0</v>
      </c>
      <c r="V608" s="37">
        <v>1</v>
      </c>
    </row>
    <row r="609" spans="1:22" x14ac:dyDescent="0.3">
      <c r="A609">
        <f>VLOOKUP(novplus_data[[#This Row],[Locationid]], [1]LibPAS_data!$A$2:$D$264, 4, FALSE)</f>
        <v>29416</v>
      </c>
      <c r="B609" s="8" t="str">
        <f>TEXT(C609,"yyyy")&amp;"-"&amp;"Q"&amp;LOOKUP(MONTH(C609),{1,4,7,10},{1,2,3,4})</f>
        <v>2016-Q1</v>
      </c>
      <c r="C609" s="9">
        <v>42430</v>
      </c>
      <c r="D609" s="43">
        <f>YEAR(DATE(YEAR(novplus_data[[#This Row],[Date]]), MONTH(novplus_data[[#This Row],[Date]])+6,1))</f>
        <v>2016</v>
      </c>
      <c r="E609" s="37" t="str">
        <f>TEXT(novplus_data[[#This Row],[Date]], "YYYY")</f>
        <v>2016</v>
      </c>
      <c r="F609" s="43" t="str">
        <f>TEXT(novplus_data[[#This Row],[Date]], "MMM")</f>
        <v>Mar</v>
      </c>
      <c r="G609" s="37" t="str">
        <f>VLOOKUP(I609,[1]LibPAS_data!$A$2:$C$601,3,FALSE)</f>
        <v>Yavapai</v>
      </c>
      <c r="H609" s="37" t="str">
        <f>VLOOKUP(I609,[1]LibPAS_data!$A$2:$C$601,2,FALSE)</f>
        <v>Prescott Public Library</v>
      </c>
      <c r="I609" s="11" t="s">
        <v>39</v>
      </c>
      <c r="K609" s="37" t="s">
        <v>15</v>
      </c>
      <c r="L609" s="37" t="s">
        <v>16</v>
      </c>
      <c r="M609" s="37">
        <v>61</v>
      </c>
      <c r="N609" s="37">
        <v>195</v>
      </c>
      <c r="O609" s="37">
        <v>0</v>
      </c>
      <c r="P609" s="37">
        <v>0</v>
      </c>
      <c r="Q609" s="37">
        <v>0</v>
      </c>
      <c r="R609" s="37">
        <v>0</v>
      </c>
      <c r="S609" s="37">
        <v>219</v>
      </c>
      <c r="T609" s="37">
        <v>0</v>
      </c>
      <c r="U609" s="37">
        <v>0</v>
      </c>
      <c r="V609" s="37">
        <v>79</v>
      </c>
    </row>
    <row r="610" spans="1:22" x14ac:dyDescent="0.3">
      <c r="A610">
        <f>VLOOKUP(novplus_data[[#This Row],[Locationid]], [1]LibPAS_data!$A$2:$D$264, 4, FALSE)</f>
        <v>11980</v>
      </c>
      <c r="B610" s="8" t="str">
        <f>TEXT(C610,"yyyy")&amp;"-"&amp;"Q"&amp;LOOKUP(MONTH(C610),{1,4,7,10},{1,2,3,4})</f>
        <v>2016-Q1</v>
      </c>
      <c r="C610" s="9">
        <v>42430</v>
      </c>
      <c r="D610" s="43">
        <f>YEAR(DATE(YEAR(novplus_data[[#This Row],[Date]]), MONTH(novplus_data[[#This Row],[Date]])+6,1))</f>
        <v>2016</v>
      </c>
      <c r="E610" s="37" t="str">
        <f>TEXT(novplus_data[[#This Row],[Date]], "YYYY")</f>
        <v>2016</v>
      </c>
      <c r="F610" s="43" t="str">
        <f>TEXT(novplus_data[[#This Row],[Date]], "MMM")</f>
        <v>Mar</v>
      </c>
      <c r="G610" s="37" t="str">
        <f>VLOOKUP(I610,[1]LibPAS_data!$A$2:$C$601,3,FALSE)</f>
        <v>Graham</v>
      </c>
      <c r="H610" s="37" t="str">
        <f>VLOOKUP(I610,[1]LibPAS_data!$A$2:$C$601,2,FALSE)</f>
        <v>Safford City - Graham County Library</v>
      </c>
      <c r="I610" s="11" t="s">
        <v>41</v>
      </c>
      <c r="K610" s="37" t="s">
        <v>15</v>
      </c>
      <c r="L610" s="37" t="s">
        <v>16</v>
      </c>
      <c r="M610" s="37">
        <v>10</v>
      </c>
      <c r="N610" s="37">
        <v>27</v>
      </c>
      <c r="O610" s="37">
        <v>0</v>
      </c>
      <c r="P610" s="37">
        <v>0</v>
      </c>
      <c r="Q610" s="37">
        <v>0</v>
      </c>
      <c r="R610" s="37">
        <v>0</v>
      </c>
      <c r="S610" s="37">
        <v>20</v>
      </c>
      <c r="T610" s="37">
        <v>0</v>
      </c>
      <c r="U610" s="37">
        <v>0</v>
      </c>
      <c r="V610" s="37">
        <v>0</v>
      </c>
    </row>
    <row r="611" spans="1:22" x14ac:dyDescent="0.3">
      <c r="A611">
        <f>VLOOKUP(novplus_data[[#This Row],[Locationid]], [1]LibPAS_data!$A$2:$D$264, 4, FALSE)</f>
        <v>9301</v>
      </c>
      <c r="B611" s="8" t="str">
        <f>TEXT(C611,"yyyy")&amp;"-"&amp;"Q"&amp;LOOKUP(MONTH(C611),{1,4,7,10},{1,2,3,4})</f>
        <v>2016-Q1</v>
      </c>
      <c r="C611" s="9">
        <v>42430</v>
      </c>
      <c r="D611" s="43">
        <f>YEAR(DATE(YEAR(novplus_data[[#This Row],[Date]]), MONTH(novplus_data[[#This Row],[Date]])+6,1))</f>
        <v>2016</v>
      </c>
      <c r="E611" s="37" t="str">
        <f>TEXT(novplus_data[[#This Row],[Date]], "YYYY")</f>
        <v>2016</v>
      </c>
      <c r="F611" s="43" t="str">
        <f>TEXT(novplus_data[[#This Row],[Date]], "MMM")</f>
        <v>Mar</v>
      </c>
      <c r="G611" s="37" t="str">
        <f>VLOOKUP(I611,[1]LibPAS_data!$A$2:$C$601,3,FALSE)</f>
        <v>Yavapai</v>
      </c>
      <c r="H611" s="37" t="str">
        <f>VLOOKUP(I611,[1]LibPAS_data!$A$2:$C$601,2,FALSE)</f>
        <v>Yavapai County Library District</v>
      </c>
      <c r="I611" s="11" t="s">
        <v>43</v>
      </c>
      <c r="K611" s="37" t="s">
        <v>21</v>
      </c>
      <c r="L611" s="37" t="s">
        <v>16</v>
      </c>
      <c r="M611" s="37">
        <v>67903</v>
      </c>
      <c r="N611" s="37">
        <v>188015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37">
        <v>0</v>
      </c>
      <c r="U611" s="37">
        <v>0</v>
      </c>
      <c r="V611" s="37">
        <v>0</v>
      </c>
    </row>
    <row r="612" spans="1:22" x14ac:dyDescent="0.3">
      <c r="A612" t="e">
        <f>VLOOKUP(novplus_data[[#This Row],[Locationid]], [1]LibPAS_data!$A$2:$D$264, 4, FALSE)</f>
        <v>#N/A</v>
      </c>
      <c r="B612" s="8" t="str">
        <f>TEXT(C612,"yyyy")&amp;"-"&amp;"Q"&amp;LOOKUP(MONTH(C612),{1,4,7,10},{1,2,3,4})</f>
        <v>2016-Q1</v>
      </c>
      <c r="C612" s="9">
        <v>42430</v>
      </c>
      <c r="D612" s="43">
        <f>YEAR(DATE(YEAR(novplus_data[[#This Row],[Date]]), MONTH(novplus_data[[#This Row],[Date]])+6,1))</f>
        <v>2016</v>
      </c>
      <c r="E612" s="37" t="str">
        <f>TEXT(novplus_data[[#This Row],[Date]], "YYYY")</f>
        <v>2016</v>
      </c>
      <c r="F612" s="43" t="str">
        <f>TEXT(novplus_data[[#This Row],[Date]], "MMM")</f>
        <v>Mar</v>
      </c>
      <c r="G612" s="37" t="str">
        <f>VLOOKUP(I612,[1]LibPAS_data!$A$2:$C$601,3,FALSE)</f>
        <v>Yuma</v>
      </c>
      <c r="H612" s="37" t="str">
        <f>VLOOKUP(I612,[1]LibPAS_data!$A$2:$C$601,2,FALSE)</f>
        <v>Yuma County Library District</v>
      </c>
      <c r="I612" s="11" t="s">
        <v>44</v>
      </c>
      <c r="K612" s="37" t="s">
        <v>22</v>
      </c>
      <c r="L612" s="37" t="s">
        <v>16</v>
      </c>
      <c r="M612" s="37">
        <v>49</v>
      </c>
      <c r="N612" s="37">
        <v>109</v>
      </c>
      <c r="O612" s="37">
        <v>0</v>
      </c>
      <c r="P612" s="37">
        <v>0</v>
      </c>
      <c r="Q612" s="37">
        <v>0</v>
      </c>
      <c r="R612" s="37">
        <v>0</v>
      </c>
      <c r="S612" s="37">
        <v>200</v>
      </c>
      <c r="T612" s="37">
        <v>0</v>
      </c>
      <c r="U612" s="37">
        <v>0</v>
      </c>
      <c r="V612" s="37">
        <v>0</v>
      </c>
    </row>
    <row r="613" spans="1:22" x14ac:dyDescent="0.3">
      <c r="A613" t="e">
        <f>VLOOKUP(novplus_data[[#This Row],[Locationid]], [1]LibPAS_data!$A$2:$D$264, 4, FALSE)</f>
        <v>#N/A</v>
      </c>
      <c r="B613" s="8" t="str">
        <f>TEXT(C613,"yyyy")&amp;"-"&amp;"Q"&amp;LOOKUP(MONTH(C613),{1,4,7,10},{1,2,3,4})</f>
        <v>2016-Q1</v>
      </c>
      <c r="C613" s="9">
        <v>42430</v>
      </c>
      <c r="D613" s="43">
        <f>YEAR(DATE(YEAR(novplus_data[[#This Row],[Date]]), MONTH(novplus_data[[#This Row],[Date]])+6,1))</f>
        <v>2016</v>
      </c>
      <c r="E613" s="37" t="str">
        <f>TEXT(novplus_data[[#This Row],[Date]], "YYYY")</f>
        <v>2016</v>
      </c>
      <c r="F613" s="43" t="str">
        <f>TEXT(novplus_data[[#This Row],[Date]], "MMM")</f>
        <v>Mar</v>
      </c>
      <c r="G613" s="37" t="str">
        <f>VLOOKUP(I613,[1]LibPAS_data!$A$2:$C$601,3,FALSE)</f>
        <v>Yuma</v>
      </c>
      <c r="H613" s="37" t="str">
        <f>VLOOKUP(I613,[1]LibPAS_data!$A$2:$C$601,2,FALSE)</f>
        <v>Yuma County Library District</v>
      </c>
      <c r="I613" s="11" t="s">
        <v>44</v>
      </c>
      <c r="K613" s="37" t="s">
        <v>23</v>
      </c>
      <c r="L613" s="37" t="s">
        <v>16</v>
      </c>
      <c r="M613" s="37">
        <v>5950</v>
      </c>
      <c r="N613" s="37">
        <v>20080</v>
      </c>
      <c r="O613" s="37">
        <v>0</v>
      </c>
      <c r="P613" s="37">
        <v>0</v>
      </c>
      <c r="Q613" s="37">
        <v>0</v>
      </c>
      <c r="R613" s="37">
        <v>0</v>
      </c>
      <c r="S613" s="37">
        <v>0</v>
      </c>
      <c r="T613" s="37">
        <v>0</v>
      </c>
      <c r="U613" s="37">
        <v>0</v>
      </c>
      <c r="V613" s="37">
        <v>0</v>
      </c>
    </row>
    <row r="614" spans="1:22" x14ac:dyDescent="0.3">
      <c r="A614">
        <f>VLOOKUP(novplus_data[[#This Row],[Locationid]], [1]LibPAS_data!$A$2:$D$264, 4, FALSE)</f>
        <v>11452</v>
      </c>
      <c r="B614" s="8" t="str">
        <f>TEXT(C614,"yyyy")&amp;"-"&amp;"Q"&amp;LOOKUP(MONTH(C614),{1,4,7,10},{1,2,3,4})</f>
        <v>2016-Q2</v>
      </c>
      <c r="C614" s="9">
        <v>42461</v>
      </c>
      <c r="D614" s="43">
        <f>YEAR(DATE(YEAR(novplus_data[[#This Row],[Date]]), MONTH(novplus_data[[#This Row],[Date]])+6,1))</f>
        <v>2016</v>
      </c>
      <c r="E614" s="37" t="str">
        <f>TEXT(novplus_data[[#This Row],[Date]], "YYYY")</f>
        <v>2016</v>
      </c>
      <c r="F614" s="43" t="str">
        <f>TEXT(novplus_data[[#This Row],[Date]], "MMM")</f>
        <v>Apr</v>
      </c>
      <c r="G614" s="37" t="str">
        <f>VLOOKUP(I614,[1]LibPAS_data!$A$2:$C$601,3,FALSE)</f>
        <v>Apache</v>
      </c>
      <c r="H614" s="37" t="str">
        <f>VLOOKUP(I614,[1]LibPAS_data!$A$2:$C$601,2,FALSE)</f>
        <v>Apache County Library District Office</v>
      </c>
      <c r="I614" s="3" t="s">
        <v>29</v>
      </c>
      <c r="K614" s="37" t="s">
        <v>15</v>
      </c>
      <c r="L614" s="37" t="s">
        <v>16</v>
      </c>
      <c r="M614" s="37">
        <v>6</v>
      </c>
      <c r="N614" s="37">
        <v>11</v>
      </c>
      <c r="O614" s="37">
        <v>0</v>
      </c>
      <c r="P614" s="37">
        <v>0</v>
      </c>
      <c r="Q614" s="37">
        <v>0</v>
      </c>
      <c r="R614" s="37">
        <v>0</v>
      </c>
      <c r="S614" s="37">
        <v>7</v>
      </c>
      <c r="T614" s="37">
        <v>0</v>
      </c>
      <c r="U614" s="37">
        <v>0</v>
      </c>
      <c r="V614" s="37">
        <v>0</v>
      </c>
    </row>
    <row r="615" spans="1:22" x14ac:dyDescent="0.3">
      <c r="A615" t="e">
        <f>VLOOKUP(novplus_data[[#This Row],[Locationid]], [1]LibPAS_data!$A$2:$D$264, 4, FALSE)</f>
        <v>#N/A</v>
      </c>
      <c r="B615" s="8" t="str">
        <f>TEXT(C615,"yyyy")&amp;"-"&amp;"Q"&amp;LOOKUP(MONTH(C615),{1,4,7,10},{1,2,3,4})</f>
        <v>2016-Q2</v>
      </c>
      <c r="C615" s="9">
        <v>42461</v>
      </c>
      <c r="D615" s="43">
        <f>YEAR(DATE(YEAR(novplus_data[[#This Row],[Date]]), MONTH(novplus_data[[#This Row],[Date]])+6,1))</f>
        <v>2016</v>
      </c>
      <c r="E615" s="37" t="str">
        <f>TEXT(novplus_data[[#This Row],[Date]], "YYYY")</f>
        <v>2016</v>
      </c>
      <c r="F615" s="43" t="str">
        <f>TEXT(novplus_data[[#This Row],[Date]], "MMM")</f>
        <v>Apr</v>
      </c>
      <c r="G615" s="37" t="str">
        <f>VLOOKUP(I615,[1]LibPAS_data!$A$2:$C$601,3,FALSE)</f>
        <v>State</v>
      </c>
      <c r="H615" s="37" t="str">
        <f>VLOOKUP(I615,[1]LibPAS_data!$A$2:$C$601,2,FALSE)</f>
        <v>Arizona State Library</v>
      </c>
      <c r="I615" s="11" t="s">
        <v>42</v>
      </c>
      <c r="K615" s="37" t="s">
        <v>17</v>
      </c>
      <c r="L615" s="37" t="s">
        <v>16</v>
      </c>
      <c r="M615" s="37">
        <v>178</v>
      </c>
      <c r="N615" s="37">
        <v>752</v>
      </c>
      <c r="O615" s="37">
        <v>0</v>
      </c>
      <c r="P615" s="37">
        <v>0</v>
      </c>
      <c r="Q615" s="37">
        <v>0</v>
      </c>
      <c r="R615" s="37">
        <v>0</v>
      </c>
      <c r="S615" s="37">
        <v>792</v>
      </c>
      <c r="T615" s="37">
        <v>0</v>
      </c>
      <c r="U615" s="37">
        <v>0</v>
      </c>
      <c r="V615" s="37">
        <v>0</v>
      </c>
    </row>
    <row r="616" spans="1:22" x14ac:dyDescent="0.3">
      <c r="A616" t="e">
        <f>VLOOKUP(novplus_data[[#This Row],[Locationid]], [1]LibPAS_data!$A$2:$D$264, 4, FALSE)</f>
        <v>#N/A</v>
      </c>
      <c r="B616" s="8" t="str">
        <f>TEXT(C616,"yyyy")&amp;"-"&amp;"Q"&amp;LOOKUP(MONTH(C616),{1,4,7,10},{1,2,3,4})</f>
        <v>2016-Q2</v>
      </c>
      <c r="C616" s="9">
        <v>42461</v>
      </c>
      <c r="D616" s="43">
        <f>YEAR(DATE(YEAR(novplus_data[[#This Row],[Date]]), MONTH(novplus_data[[#This Row],[Date]])+6,1))</f>
        <v>2016</v>
      </c>
      <c r="E616" s="37" t="str">
        <f>TEXT(novplus_data[[#This Row],[Date]], "YYYY")</f>
        <v>2016</v>
      </c>
      <c r="F616" s="43" t="str">
        <f>TEXT(novplus_data[[#This Row],[Date]], "MMM")</f>
        <v>Apr</v>
      </c>
      <c r="G616" s="37" t="str">
        <f>VLOOKUP(I616,[1]LibPAS_data!$A$2:$C$601,3,FALSE)</f>
        <v>State</v>
      </c>
      <c r="H616" s="37" t="str">
        <f>VLOOKUP(I616,[1]LibPAS_data!$A$2:$C$601,2,FALSE)</f>
        <v>Arizona State Library</v>
      </c>
      <c r="I616" s="11" t="s">
        <v>42</v>
      </c>
      <c r="K616" s="37" t="s">
        <v>15</v>
      </c>
      <c r="L616" s="37" t="s">
        <v>16</v>
      </c>
      <c r="M616" s="37">
        <v>45</v>
      </c>
      <c r="N616" s="37">
        <v>106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37">
        <v>0</v>
      </c>
      <c r="U616" s="37">
        <v>0</v>
      </c>
      <c r="V616" s="37">
        <v>0</v>
      </c>
    </row>
    <row r="617" spans="1:22" x14ac:dyDescent="0.3">
      <c r="A617">
        <f>VLOOKUP(novplus_data[[#This Row],[Locationid]], [1]LibPAS_data!$A$2:$D$264, 4, FALSE)</f>
        <v>1469</v>
      </c>
      <c r="B617" s="8" t="str">
        <f>TEXT(C617,"yyyy")&amp;"-"&amp;"Q"&amp;LOOKUP(MONTH(C617),{1,4,7,10},{1,2,3,4})</f>
        <v>2016-Q2</v>
      </c>
      <c r="C617" s="9">
        <v>42461</v>
      </c>
      <c r="D617" s="43">
        <f>YEAR(DATE(YEAR(novplus_data[[#This Row],[Date]]), MONTH(novplus_data[[#This Row],[Date]])+6,1))</f>
        <v>2016</v>
      </c>
      <c r="E617" s="37" t="str">
        <f>TEXT(novplus_data[[#This Row],[Date]], "YYYY")</f>
        <v>2016</v>
      </c>
      <c r="F617" s="43" t="str">
        <f>TEXT(novplus_data[[#This Row],[Date]], "MMM")</f>
        <v>Apr</v>
      </c>
      <c r="G617" s="37" t="str">
        <f>VLOOKUP(I617,[1]LibPAS_data!$A$2:$C$601,3,FALSE)</f>
        <v>Cochise</v>
      </c>
      <c r="H617" s="37" t="str">
        <f>VLOOKUP(I617,[1]LibPAS_data!$A$2:$C$601,2,FALSE)</f>
        <v>Cochise County Library District</v>
      </c>
      <c r="I617" s="11" t="s">
        <v>32</v>
      </c>
      <c r="K617" s="37" t="s">
        <v>18</v>
      </c>
      <c r="L617" s="37" t="s">
        <v>16</v>
      </c>
      <c r="M617" s="37">
        <v>19</v>
      </c>
      <c r="N617" s="37">
        <v>99</v>
      </c>
      <c r="O617" s="37">
        <v>0</v>
      </c>
      <c r="P617" s="37">
        <v>0</v>
      </c>
      <c r="Q617" s="37">
        <v>0</v>
      </c>
      <c r="R617" s="37">
        <v>0</v>
      </c>
      <c r="S617" s="37">
        <v>92</v>
      </c>
      <c r="T617" s="37">
        <v>0</v>
      </c>
      <c r="U617" s="37">
        <v>0</v>
      </c>
      <c r="V617" s="37">
        <v>0</v>
      </c>
    </row>
    <row r="618" spans="1:22" x14ac:dyDescent="0.3">
      <c r="A618">
        <f>VLOOKUP(novplus_data[[#This Row],[Locationid]], [1]LibPAS_data!$A$2:$D$264, 4, FALSE)</f>
        <v>72247</v>
      </c>
      <c r="B618" s="8" t="str">
        <f>TEXT(C618,"yyyy")&amp;"-"&amp;"Q"&amp;LOOKUP(MONTH(C618),{1,4,7,10},{1,2,3,4})</f>
        <v>2016-Q2</v>
      </c>
      <c r="C618" s="9">
        <v>42461</v>
      </c>
      <c r="D618" s="43">
        <f>YEAR(DATE(YEAR(novplus_data[[#This Row],[Date]]), MONTH(novplus_data[[#This Row],[Date]])+6,1))</f>
        <v>2016</v>
      </c>
      <c r="E618" s="37" t="str">
        <f>TEXT(novplus_data[[#This Row],[Date]], "YYYY")</f>
        <v>2016</v>
      </c>
      <c r="F618" s="43" t="str">
        <f>TEXT(novplus_data[[#This Row],[Date]], "MMM")</f>
        <v>Apr</v>
      </c>
      <c r="G618" s="37" t="str">
        <f>VLOOKUP(I618,[1]LibPAS_data!$A$2:$C$601,3,FALSE)</f>
        <v>Coconino</v>
      </c>
      <c r="H618" s="37" t="str">
        <f>VLOOKUP(I618,[1]LibPAS_data!$A$2:$C$601,2,FALSE)</f>
        <v>Flagstaff City-Coconino County Public Library</v>
      </c>
      <c r="I618" s="11" t="s">
        <v>33</v>
      </c>
      <c r="K618" s="37" t="s">
        <v>15</v>
      </c>
      <c r="L618" s="37" t="s">
        <v>16</v>
      </c>
      <c r="M618" s="37">
        <v>54</v>
      </c>
      <c r="N618" s="37">
        <v>724</v>
      </c>
      <c r="O618" s="37">
        <v>0</v>
      </c>
      <c r="P618" s="37">
        <v>0</v>
      </c>
      <c r="Q618" s="37">
        <v>0</v>
      </c>
      <c r="R618" s="37">
        <v>0</v>
      </c>
      <c r="S618" s="37">
        <v>621</v>
      </c>
      <c r="T618" s="37">
        <v>0</v>
      </c>
      <c r="U618" s="37">
        <v>0</v>
      </c>
      <c r="V618" s="37">
        <v>887</v>
      </c>
    </row>
    <row r="619" spans="1:22" x14ac:dyDescent="0.3">
      <c r="A619">
        <f>VLOOKUP(novplus_data[[#This Row],[Locationid]], [1]LibPAS_data!$A$2:$D$264, 4, FALSE)</f>
        <v>72</v>
      </c>
      <c r="B619" s="8" t="str">
        <f>TEXT(C619,"yyyy")&amp;"-"&amp;"Q"&amp;LOOKUP(MONTH(C619),{1,4,7,10},{1,2,3,4})</f>
        <v>2016-Q2</v>
      </c>
      <c r="C619" s="9">
        <v>42461</v>
      </c>
      <c r="D619" s="43">
        <f>YEAR(DATE(YEAR(novplus_data[[#This Row],[Date]]), MONTH(novplus_data[[#This Row],[Date]])+6,1))</f>
        <v>2016</v>
      </c>
      <c r="E619" s="37" t="str">
        <f>TEXT(novplus_data[[#This Row],[Date]], "YYYY")</f>
        <v>2016</v>
      </c>
      <c r="F619" s="43" t="str">
        <f>TEXT(novplus_data[[#This Row],[Date]], "MMM")</f>
        <v>Apr</v>
      </c>
      <c r="G619" s="37" t="str">
        <f>VLOOKUP(I619,[1]LibPAS_data!$A$2:$C$601,3,FALSE)</f>
        <v>Gila</v>
      </c>
      <c r="H619" s="37" t="str">
        <f>VLOOKUP(I619,[1]LibPAS_data!$A$2:$C$601,2,FALSE)</f>
        <v>Gila County Library District</v>
      </c>
      <c r="I619" s="13" t="s">
        <v>34</v>
      </c>
      <c r="K619" s="37" t="s">
        <v>15</v>
      </c>
      <c r="L619" s="37" t="s">
        <v>16</v>
      </c>
      <c r="M619" s="37">
        <v>15</v>
      </c>
      <c r="N619" s="37">
        <v>130</v>
      </c>
      <c r="O619" s="37">
        <v>0</v>
      </c>
      <c r="P619" s="37">
        <v>0</v>
      </c>
      <c r="Q619" s="37">
        <v>0</v>
      </c>
      <c r="R619" s="37">
        <v>0</v>
      </c>
      <c r="S619" s="37">
        <v>43</v>
      </c>
      <c r="T619" s="37">
        <v>0</v>
      </c>
      <c r="U619" s="37">
        <v>0</v>
      </c>
      <c r="V619" s="37">
        <v>0</v>
      </c>
    </row>
    <row r="620" spans="1:22" x14ac:dyDescent="0.3">
      <c r="A620">
        <f>VLOOKUP(novplus_data[[#This Row],[Locationid]], [1]LibPAS_data!$A$2:$D$264, 4, FALSE)</f>
        <v>87143</v>
      </c>
      <c r="B620" s="8" t="str">
        <f>TEXT(C620,"yyyy")&amp;"-"&amp;"Q"&amp;LOOKUP(MONTH(C620),{1,4,7,10},{1,2,3,4})</f>
        <v>2016-Q2</v>
      </c>
      <c r="C620" s="9">
        <v>42461</v>
      </c>
      <c r="D620" s="43">
        <f>YEAR(DATE(YEAR(novplus_data[[#This Row],[Date]]), MONTH(novplus_data[[#This Row],[Date]])+6,1))</f>
        <v>2016</v>
      </c>
      <c r="E620" s="37" t="str">
        <f>TEXT(novplus_data[[#This Row],[Date]], "YYYY")</f>
        <v>2016</v>
      </c>
      <c r="F620" s="43" t="str">
        <f>TEXT(novplus_data[[#This Row],[Date]], "MMM")</f>
        <v>Apr</v>
      </c>
      <c r="G620" s="37" t="str">
        <f>VLOOKUP(I620,[1]LibPAS_data!$A$2:$C$601,3,FALSE)</f>
        <v>Mohave</v>
      </c>
      <c r="H620" s="37" t="str">
        <f>VLOOKUP(I620,[1]LibPAS_data!$A$2:$C$601,2,FALSE)</f>
        <v>Mohave County Library District</v>
      </c>
      <c r="I620" s="11" t="s">
        <v>36</v>
      </c>
      <c r="K620" s="37" t="s">
        <v>15</v>
      </c>
      <c r="L620" s="37" t="s">
        <v>16</v>
      </c>
      <c r="M620" s="37">
        <v>106</v>
      </c>
      <c r="N620" s="37">
        <v>938</v>
      </c>
      <c r="O620" s="37">
        <v>0</v>
      </c>
      <c r="P620" s="37">
        <v>0</v>
      </c>
      <c r="Q620" s="37">
        <v>0</v>
      </c>
      <c r="R620" s="37">
        <v>0</v>
      </c>
      <c r="S620" s="37">
        <v>880</v>
      </c>
      <c r="T620" s="37">
        <v>0</v>
      </c>
      <c r="U620" s="37">
        <v>0</v>
      </c>
      <c r="V620" s="37">
        <v>0</v>
      </c>
    </row>
    <row r="621" spans="1:22" x14ac:dyDescent="0.3">
      <c r="A621">
        <f>VLOOKUP(novplus_data[[#This Row],[Locationid]], [1]LibPAS_data!$A$2:$D$264, 4, FALSE)</f>
        <v>2461</v>
      </c>
      <c r="B621" s="8" t="str">
        <f>TEXT(C621,"yyyy")&amp;"-"&amp;"Q"&amp;LOOKUP(MONTH(C621),{1,4,7,10},{1,2,3,4})</f>
        <v>2016-Q2</v>
      </c>
      <c r="C621" s="9">
        <v>42461</v>
      </c>
      <c r="D621" s="43">
        <f>YEAR(DATE(YEAR(novplus_data[[#This Row],[Date]]), MONTH(novplus_data[[#This Row],[Date]])+6,1))</f>
        <v>2016</v>
      </c>
      <c r="E621" s="37" t="str">
        <f>TEXT(novplus_data[[#This Row],[Date]], "YYYY")</f>
        <v>2016</v>
      </c>
      <c r="F621" s="43" t="str">
        <f>TEXT(novplus_data[[#This Row],[Date]], "MMM")</f>
        <v>Apr</v>
      </c>
      <c r="G621" s="37" t="str">
        <f>VLOOKUP(I621,[1]LibPAS_data!$A$2:$C$601,3,FALSE)</f>
        <v>Navajo</v>
      </c>
      <c r="H621" s="37" t="str">
        <f>VLOOKUP(I621,[1]LibPAS_data!$A$2:$C$601,2,FALSE)</f>
        <v>Navajo County Library District</v>
      </c>
      <c r="I621" s="11" t="s">
        <v>37</v>
      </c>
      <c r="K621" s="37" t="s">
        <v>15</v>
      </c>
      <c r="L621" s="37" t="s">
        <v>16</v>
      </c>
      <c r="M621" s="37">
        <v>2</v>
      </c>
      <c r="N621" s="37">
        <v>13</v>
      </c>
      <c r="O621" s="37">
        <v>0</v>
      </c>
      <c r="P621" s="37">
        <v>0</v>
      </c>
      <c r="Q621" s="37">
        <v>0</v>
      </c>
      <c r="R621" s="37">
        <v>0</v>
      </c>
      <c r="S621" s="37">
        <v>14</v>
      </c>
      <c r="T621" s="37">
        <v>0</v>
      </c>
      <c r="U621" s="37">
        <v>0</v>
      </c>
      <c r="V621" s="37">
        <v>0</v>
      </c>
    </row>
    <row r="622" spans="1:22" x14ac:dyDescent="0.3">
      <c r="A622">
        <f>VLOOKUP(novplus_data[[#This Row],[Locationid]], [1]LibPAS_data!$A$2:$D$264, 4, FALSE)</f>
        <v>405419</v>
      </c>
      <c r="B622" s="8" t="str">
        <f>TEXT(C622,"yyyy")&amp;"-"&amp;"Q"&amp;LOOKUP(MONTH(C622),{1,4,7,10},{1,2,3,4})</f>
        <v>2016-Q2</v>
      </c>
      <c r="C622" s="9">
        <v>42461</v>
      </c>
      <c r="D622" s="43">
        <f>YEAR(DATE(YEAR(novplus_data[[#This Row],[Date]]), MONTH(novplus_data[[#This Row],[Date]])+6,1))</f>
        <v>2016</v>
      </c>
      <c r="E622" s="37" t="str">
        <f>TEXT(novplus_data[[#This Row],[Date]], "YYYY")</f>
        <v>2016</v>
      </c>
      <c r="F622" s="43" t="str">
        <f>TEXT(novplus_data[[#This Row],[Date]], "MMM")</f>
        <v>Apr</v>
      </c>
      <c r="G622" s="37" t="str">
        <f>VLOOKUP(I622,[1]LibPAS_data!$A$2:$C$601,3,FALSE)</f>
        <v>Pima</v>
      </c>
      <c r="H622" s="37" t="str">
        <f>VLOOKUP(I622,[1]LibPAS_data!$A$2:$C$601,2,FALSE)</f>
        <v>Pima County Public Library</v>
      </c>
      <c r="I622" s="11" t="s">
        <v>38</v>
      </c>
      <c r="K622" s="37" t="s">
        <v>19</v>
      </c>
      <c r="L622" s="37" t="s">
        <v>16</v>
      </c>
      <c r="M622" s="37">
        <v>38770</v>
      </c>
      <c r="N622" s="37">
        <v>127884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37">
        <v>0</v>
      </c>
      <c r="U622" s="37">
        <v>0</v>
      </c>
      <c r="V622" s="37">
        <v>0</v>
      </c>
    </row>
    <row r="623" spans="1:22" x14ac:dyDescent="0.3">
      <c r="A623">
        <f>VLOOKUP(novplus_data[[#This Row],[Locationid]], [1]LibPAS_data!$A$2:$D$264, 4, FALSE)</f>
        <v>405419</v>
      </c>
      <c r="B623" s="8" t="str">
        <f>TEXT(C623,"yyyy")&amp;"-"&amp;"Q"&amp;LOOKUP(MONTH(C623),{1,4,7,10},{1,2,3,4})</f>
        <v>2016-Q2</v>
      </c>
      <c r="C623" s="9">
        <v>42461</v>
      </c>
      <c r="D623" s="43">
        <f>YEAR(DATE(YEAR(novplus_data[[#This Row],[Date]]), MONTH(novplus_data[[#This Row],[Date]])+6,1))</f>
        <v>2016</v>
      </c>
      <c r="E623" s="37" t="str">
        <f>TEXT(novplus_data[[#This Row],[Date]], "YYYY")</f>
        <v>2016</v>
      </c>
      <c r="F623" s="43" t="str">
        <f>TEXT(novplus_data[[#This Row],[Date]], "MMM")</f>
        <v>Apr</v>
      </c>
      <c r="G623" s="37" t="str">
        <f>VLOOKUP(I623,[1]LibPAS_data!$A$2:$C$601,3,FALSE)</f>
        <v>Pima</v>
      </c>
      <c r="H623" s="37" t="str">
        <f>VLOOKUP(I623,[1]LibPAS_data!$A$2:$C$601,2,FALSE)</f>
        <v>Pima County Public Library</v>
      </c>
      <c r="I623" s="11" t="s">
        <v>38</v>
      </c>
      <c r="K623" s="37" t="s">
        <v>68</v>
      </c>
      <c r="L623" s="37" t="s">
        <v>16</v>
      </c>
      <c r="M623" s="37">
        <v>349819</v>
      </c>
      <c r="N623" s="37">
        <v>350582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37">
        <v>0</v>
      </c>
      <c r="U623" s="37">
        <v>0</v>
      </c>
      <c r="V623" s="37">
        <v>0</v>
      </c>
    </row>
    <row r="624" spans="1:22" x14ac:dyDescent="0.3">
      <c r="A624">
        <f>VLOOKUP(novplus_data[[#This Row],[Locationid]], [1]LibPAS_data!$A$2:$D$264, 4, FALSE)</f>
        <v>405419</v>
      </c>
      <c r="B624" s="8" t="str">
        <f>TEXT(C624,"yyyy")&amp;"-"&amp;"Q"&amp;LOOKUP(MONTH(C624),{1,4,7,10},{1,2,3,4})</f>
        <v>2016-Q2</v>
      </c>
      <c r="C624" s="9">
        <v>42461</v>
      </c>
      <c r="D624" s="43">
        <f>YEAR(DATE(YEAR(novplus_data[[#This Row],[Date]]), MONTH(novplus_data[[#This Row],[Date]])+6,1))</f>
        <v>2016</v>
      </c>
      <c r="E624" s="37" t="str">
        <f>TEXT(novplus_data[[#This Row],[Date]], "YYYY")</f>
        <v>2016</v>
      </c>
      <c r="F624" s="43" t="str">
        <f>TEXT(novplus_data[[#This Row],[Date]], "MMM")</f>
        <v>Apr</v>
      </c>
      <c r="G624" s="37" t="str">
        <f>VLOOKUP(I624,[1]LibPAS_data!$A$2:$C$601,3,FALSE)</f>
        <v>Pima</v>
      </c>
      <c r="H624" s="37" t="str">
        <f>VLOOKUP(I624,[1]LibPAS_data!$A$2:$C$601,2,FALSE)</f>
        <v>Pima County Public Library</v>
      </c>
      <c r="I624" s="11" t="s">
        <v>38</v>
      </c>
      <c r="K624" s="37" t="s">
        <v>15</v>
      </c>
      <c r="L624" s="37" t="s">
        <v>16</v>
      </c>
      <c r="M624" s="37">
        <v>90</v>
      </c>
      <c r="N624" s="37">
        <v>304</v>
      </c>
      <c r="O624" s="37">
        <v>0</v>
      </c>
      <c r="P624" s="37">
        <v>0</v>
      </c>
      <c r="Q624" s="37">
        <v>0</v>
      </c>
      <c r="R624" s="37">
        <v>0</v>
      </c>
      <c r="S624" s="37">
        <v>224</v>
      </c>
      <c r="T624" s="37">
        <v>0</v>
      </c>
      <c r="U624" s="37">
        <v>0</v>
      </c>
      <c r="V624" s="37">
        <v>52</v>
      </c>
    </row>
    <row r="625" spans="1:22" x14ac:dyDescent="0.3">
      <c r="A625">
        <f>VLOOKUP(novplus_data[[#This Row],[Locationid]], [1]LibPAS_data!$A$2:$D$264, 4, FALSE)</f>
        <v>8901</v>
      </c>
      <c r="B625" s="8" t="str">
        <f>TEXT(C625,"yyyy")&amp;"-"&amp;"Q"&amp;LOOKUP(MONTH(C625),{1,4,7,10},{1,2,3,4})</f>
        <v>2016-Q2</v>
      </c>
      <c r="C625" s="9">
        <v>42461</v>
      </c>
      <c r="D625" s="43">
        <f>YEAR(DATE(YEAR(novplus_data[[#This Row],[Date]]), MONTH(novplus_data[[#This Row],[Date]])+6,1))</f>
        <v>2016</v>
      </c>
      <c r="E625" s="37" t="str">
        <f>TEXT(novplus_data[[#This Row],[Date]], "YYYY")</f>
        <v>2016</v>
      </c>
      <c r="F625" s="43" t="str">
        <f>TEXT(novplus_data[[#This Row],[Date]], "MMM")</f>
        <v>Apr</v>
      </c>
      <c r="G625" s="37" t="str">
        <f>VLOOKUP(I625,[1]LibPAS_data!$A$2:$C$601,3,FALSE)</f>
        <v>Pinal</v>
      </c>
      <c r="H625" s="37" t="str">
        <f>VLOOKUP(I625,[1]LibPAS_data!$A$2:$C$601,2,FALSE)</f>
        <v>Pinal County Library District</v>
      </c>
      <c r="I625" s="11" t="s">
        <v>54</v>
      </c>
      <c r="K625" s="37" t="s">
        <v>15</v>
      </c>
      <c r="L625" s="37" t="s">
        <v>16</v>
      </c>
      <c r="M625" s="37">
        <v>74</v>
      </c>
      <c r="N625" s="37">
        <v>236</v>
      </c>
      <c r="O625" s="37">
        <v>0</v>
      </c>
      <c r="P625" s="37">
        <v>0</v>
      </c>
      <c r="Q625" s="37">
        <v>0</v>
      </c>
      <c r="R625" s="37">
        <v>0</v>
      </c>
      <c r="S625" s="37">
        <v>162</v>
      </c>
      <c r="T625" s="37">
        <v>0</v>
      </c>
      <c r="U625" s="37">
        <v>0</v>
      </c>
      <c r="V625" s="37">
        <v>3</v>
      </c>
    </row>
    <row r="626" spans="1:22" x14ac:dyDescent="0.3">
      <c r="A626">
        <f>VLOOKUP(novplus_data[[#This Row],[Locationid]], [1]LibPAS_data!$A$2:$D$264, 4, FALSE)</f>
        <v>29416</v>
      </c>
      <c r="B626" s="8" t="str">
        <f>TEXT(C626,"yyyy")&amp;"-"&amp;"Q"&amp;LOOKUP(MONTH(C626),{1,4,7,10},{1,2,3,4})</f>
        <v>2016-Q2</v>
      </c>
      <c r="C626" s="9">
        <v>42461</v>
      </c>
      <c r="D626" s="43">
        <f>YEAR(DATE(YEAR(novplus_data[[#This Row],[Date]]), MONTH(novplus_data[[#This Row],[Date]])+6,1))</f>
        <v>2016</v>
      </c>
      <c r="E626" s="37" t="str">
        <f>TEXT(novplus_data[[#This Row],[Date]], "YYYY")</f>
        <v>2016</v>
      </c>
      <c r="F626" s="43" t="str">
        <f>TEXT(novplus_data[[#This Row],[Date]], "MMM")</f>
        <v>Apr</v>
      </c>
      <c r="G626" s="37" t="str">
        <f>VLOOKUP(I626,[1]LibPAS_data!$A$2:$C$601,3,FALSE)</f>
        <v>Yavapai</v>
      </c>
      <c r="H626" s="37" t="str">
        <f>VLOOKUP(I626,[1]LibPAS_data!$A$2:$C$601,2,FALSE)</f>
        <v>Prescott Public Library</v>
      </c>
      <c r="I626" s="11" t="s">
        <v>39</v>
      </c>
      <c r="K626" s="37" t="s">
        <v>15</v>
      </c>
      <c r="L626" s="37" t="s">
        <v>16</v>
      </c>
      <c r="M626" s="37">
        <v>40</v>
      </c>
      <c r="N626" s="37">
        <v>134</v>
      </c>
      <c r="O626" s="37">
        <v>0</v>
      </c>
      <c r="P626" s="37">
        <v>0</v>
      </c>
      <c r="Q626" s="37">
        <v>0</v>
      </c>
      <c r="R626" s="37">
        <v>0</v>
      </c>
      <c r="S626" s="37">
        <v>174</v>
      </c>
      <c r="T626" s="37">
        <v>0</v>
      </c>
      <c r="U626" s="37">
        <v>0</v>
      </c>
      <c r="V626" s="37">
        <v>73</v>
      </c>
    </row>
    <row r="627" spans="1:22" x14ac:dyDescent="0.3">
      <c r="A627">
        <f>VLOOKUP(novplus_data[[#This Row],[Locationid]], [1]LibPAS_data!$A$2:$D$264, 4, FALSE)</f>
        <v>11980</v>
      </c>
      <c r="B627" s="8" t="str">
        <f>TEXT(C627,"yyyy")&amp;"-"&amp;"Q"&amp;LOOKUP(MONTH(C627),{1,4,7,10},{1,2,3,4})</f>
        <v>2016-Q2</v>
      </c>
      <c r="C627" s="9">
        <v>42461</v>
      </c>
      <c r="D627" s="43">
        <f>YEAR(DATE(YEAR(novplus_data[[#This Row],[Date]]), MONTH(novplus_data[[#This Row],[Date]])+6,1))</f>
        <v>2016</v>
      </c>
      <c r="E627" s="37" t="str">
        <f>TEXT(novplus_data[[#This Row],[Date]], "YYYY")</f>
        <v>2016</v>
      </c>
      <c r="F627" s="43" t="str">
        <f>TEXT(novplus_data[[#This Row],[Date]], "MMM")</f>
        <v>Apr</v>
      </c>
      <c r="G627" s="37" t="str">
        <f>VLOOKUP(I627,[1]LibPAS_data!$A$2:$C$601,3,FALSE)</f>
        <v>Graham</v>
      </c>
      <c r="H627" s="37" t="str">
        <f>VLOOKUP(I627,[1]LibPAS_data!$A$2:$C$601,2,FALSE)</f>
        <v>Safford City - Graham County Library</v>
      </c>
      <c r="I627" s="11" t="s">
        <v>41</v>
      </c>
      <c r="K627" s="37" t="s">
        <v>15</v>
      </c>
      <c r="L627" s="37" t="s">
        <v>16</v>
      </c>
      <c r="M627" s="37">
        <v>12</v>
      </c>
      <c r="N627" s="37">
        <v>38</v>
      </c>
      <c r="O627" s="37">
        <v>0</v>
      </c>
      <c r="P627" s="37">
        <v>0</v>
      </c>
      <c r="Q627" s="37">
        <v>0</v>
      </c>
      <c r="R627" s="37">
        <v>0</v>
      </c>
      <c r="S627" s="37">
        <v>27</v>
      </c>
      <c r="T627" s="37">
        <v>0</v>
      </c>
      <c r="U627" s="37">
        <v>0</v>
      </c>
      <c r="V627" s="37">
        <v>0</v>
      </c>
    </row>
    <row r="628" spans="1:22" x14ac:dyDescent="0.3">
      <c r="A628">
        <f>VLOOKUP(novplus_data[[#This Row],[Locationid]], [1]LibPAS_data!$A$2:$D$264, 4, FALSE)</f>
        <v>9301</v>
      </c>
      <c r="B628" s="8" t="str">
        <f>TEXT(C628,"yyyy")&amp;"-"&amp;"Q"&amp;LOOKUP(MONTH(C628),{1,4,7,10},{1,2,3,4})</f>
        <v>2016-Q2</v>
      </c>
      <c r="C628" s="9">
        <v>42461</v>
      </c>
      <c r="D628" s="43">
        <f>YEAR(DATE(YEAR(novplus_data[[#This Row],[Date]]), MONTH(novplus_data[[#This Row],[Date]])+6,1))</f>
        <v>2016</v>
      </c>
      <c r="E628" s="37" t="str">
        <f>TEXT(novplus_data[[#This Row],[Date]], "YYYY")</f>
        <v>2016</v>
      </c>
      <c r="F628" s="43" t="str">
        <f>TEXT(novplus_data[[#This Row],[Date]], "MMM")</f>
        <v>Apr</v>
      </c>
      <c r="G628" s="37" t="str">
        <f>VLOOKUP(I628,[1]LibPAS_data!$A$2:$C$601,3,FALSE)</f>
        <v>Yavapai</v>
      </c>
      <c r="H628" s="37" t="str">
        <f>VLOOKUP(I628,[1]LibPAS_data!$A$2:$C$601,2,FALSE)</f>
        <v>Yavapai County Library District</v>
      </c>
      <c r="I628" s="11" t="s">
        <v>43</v>
      </c>
      <c r="K628" s="37" t="s">
        <v>21</v>
      </c>
      <c r="L628" s="37" t="s">
        <v>16</v>
      </c>
      <c r="M628" s="37">
        <v>61133</v>
      </c>
      <c r="N628" s="37">
        <v>172935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37">
        <v>0</v>
      </c>
      <c r="U628" s="37">
        <v>0</v>
      </c>
      <c r="V628" s="37">
        <v>0</v>
      </c>
    </row>
    <row r="629" spans="1:22" x14ac:dyDescent="0.3">
      <c r="A629" t="e">
        <f>VLOOKUP(novplus_data[[#This Row],[Locationid]], [1]LibPAS_data!$A$2:$D$264, 4, FALSE)</f>
        <v>#N/A</v>
      </c>
      <c r="B629" s="8" t="str">
        <f>TEXT(C629,"yyyy")&amp;"-"&amp;"Q"&amp;LOOKUP(MONTH(C629),{1,4,7,10},{1,2,3,4})</f>
        <v>2016-Q2</v>
      </c>
      <c r="C629" s="9">
        <v>42461</v>
      </c>
      <c r="D629" s="43">
        <f>YEAR(DATE(YEAR(novplus_data[[#This Row],[Date]]), MONTH(novplus_data[[#This Row],[Date]])+6,1))</f>
        <v>2016</v>
      </c>
      <c r="E629" s="37" t="str">
        <f>TEXT(novplus_data[[#This Row],[Date]], "YYYY")</f>
        <v>2016</v>
      </c>
      <c r="F629" s="43" t="str">
        <f>TEXT(novplus_data[[#This Row],[Date]], "MMM")</f>
        <v>Apr</v>
      </c>
      <c r="G629" s="37" t="str">
        <f>VLOOKUP(I629,[1]LibPAS_data!$A$2:$C$601,3,FALSE)</f>
        <v>Yuma</v>
      </c>
      <c r="H629" s="37" t="str">
        <f>VLOOKUP(I629,[1]LibPAS_data!$A$2:$C$601,2,FALSE)</f>
        <v>Yuma County Library District</v>
      </c>
      <c r="I629" s="11" t="s">
        <v>44</v>
      </c>
      <c r="K629" s="37" t="s">
        <v>23</v>
      </c>
      <c r="L629" s="37" t="s">
        <v>16</v>
      </c>
      <c r="M629" s="37">
        <v>4767</v>
      </c>
      <c r="N629" s="37">
        <v>16972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37">
        <v>0</v>
      </c>
      <c r="U629" s="37">
        <v>0</v>
      </c>
      <c r="V629" s="37">
        <v>0</v>
      </c>
    </row>
    <row r="630" spans="1:22" x14ac:dyDescent="0.3">
      <c r="A630" t="e">
        <f>VLOOKUP(novplus_data[[#This Row],[Locationid]], [1]LibPAS_data!$A$2:$D$264, 4, FALSE)</f>
        <v>#N/A</v>
      </c>
      <c r="B630" s="8" t="str">
        <f>TEXT(C630,"yyyy")&amp;"-"&amp;"Q"&amp;LOOKUP(MONTH(C630),{1,4,7,10},{1,2,3,4})</f>
        <v>2016-Q2</v>
      </c>
      <c r="C630" s="9">
        <v>42461</v>
      </c>
      <c r="D630" s="43">
        <f>YEAR(DATE(YEAR(novplus_data[[#This Row],[Date]]), MONTH(novplus_data[[#This Row],[Date]])+6,1))</f>
        <v>2016</v>
      </c>
      <c r="E630" s="37" t="str">
        <f>TEXT(novplus_data[[#This Row],[Date]], "YYYY")</f>
        <v>2016</v>
      </c>
      <c r="F630" s="43" t="str">
        <f>TEXT(novplus_data[[#This Row],[Date]], "MMM")</f>
        <v>Apr</v>
      </c>
      <c r="G630" s="37" t="str">
        <f>VLOOKUP(I630,[1]LibPAS_data!$A$2:$C$601,3,FALSE)</f>
        <v>Yuma</v>
      </c>
      <c r="H630" s="37" t="str">
        <f>VLOOKUP(I630,[1]LibPAS_data!$A$2:$C$601,2,FALSE)</f>
        <v>Yuma County Library District</v>
      </c>
      <c r="I630" s="11" t="s">
        <v>44</v>
      </c>
      <c r="K630" s="37" t="s">
        <v>22</v>
      </c>
      <c r="L630" s="37" t="s">
        <v>16</v>
      </c>
      <c r="M630" s="37">
        <v>25</v>
      </c>
      <c r="N630" s="37">
        <v>68</v>
      </c>
      <c r="O630" s="37">
        <v>0</v>
      </c>
      <c r="P630" s="37">
        <v>0</v>
      </c>
      <c r="Q630" s="37">
        <v>0</v>
      </c>
      <c r="R630" s="37">
        <v>0</v>
      </c>
      <c r="S630" s="37">
        <v>45</v>
      </c>
      <c r="T630" s="37">
        <v>0</v>
      </c>
      <c r="U630" s="37">
        <v>0</v>
      </c>
      <c r="V630" s="37">
        <v>0</v>
      </c>
    </row>
    <row r="631" spans="1:22" x14ac:dyDescent="0.3">
      <c r="A631">
        <f>VLOOKUP(novplus_data[[#This Row],[Locationid]], [1]LibPAS_data!$A$2:$D$264, 4, FALSE)</f>
        <v>11452</v>
      </c>
      <c r="B631" s="8" t="str">
        <f>TEXT(C631,"yyyy")&amp;"-"&amp;"Q"&amp;LOOKUP(MONTH(C631),{1,4,7,10},{1,2,3,4})</f>
        <v>2016-Q2</v>
      </c>
      <c r="C631" s="9">
        <v>42491</v>
      </c>
      <c r="D631" s="43">
        <f>YEAR(DATE(YEAR(novplus_data[[#This Row],[Date]]), MONTH(novplus_data[[#This Row],[Date]])+6,1))</f>
        <v>2016</v>
      </c>
      <c r="E631" s="37" t="str">
        <f>TEXT(novplus_data[[#This Row],[Date]], "YYYY")</f>
        <v>2016</v>
      </c>
      <c r="F631" s="43" t="str">
        <f>TEXT(novplus_data[[#This Row],[Date]], "MMM")</f>
        <v>May</v>
      </c>
      <c r="G631" s="37" t="str">
        <f>VLOOKUP(I631,[1]LibPAS_data!$A$2:$C$601,3,FALSE)</f>
        <v>Apache</v>
      </c>
      <c r="H631" s="37" t="str">
        <f>VLOOKUP(I631,[1]LibPAS_data!$A$2:$C$601,2,FALSE)</f>
        <v>Apache County Library District Office</v>
      </c>
      <c r="I631" s="3" t="s">
        <v>29</v>
      </c>
      <c r="K631" s="37" t="s">
        <v>15</v>
      </c>
      <c r="L631" s="37" t="s">
        <v>16</v>
      </c>
      <c r="M631" s="37">
        <v>1</v>
      </c>
      <c r="N631" s="37">
        <v>1</v>
      </c>
      <c r="O631" s="37">
        <v>0</v>
      </c>
      <c r="P631" s="37">
        <v>0</v>
      </c>
      <c r="Q631" s="37">
        <v>0</v>
      </c>
      <c r="R631" s="37">
        <v>0</v>
      </c>
      <c r="S631" s="37">
        <v>1</v>
      </c>
      <c r="T631" s="37">
        <v>0</v>
      </c>
      <c r="U631" s="37">
        <v>0</v>
      </c>
      <c r="V631" s="37">
        <v>0</v>
      </c>
    </row>
    <row r="632" spans="1:22" x14ac:dyDescent="0.3">
      <c r="A632" t="e">
        <f>VLOOKUP(novplus_data[[#This Row],[Locationid]], [1]LibPAS_data!$A$2:$D$264, 4, FALSE)</f>
        <v>#N/A</v>
      </c>
      <c r="B632" s="8" t="str">
        <f>TEXT(C632,"yyyy")&amp;"-"&amp;"Q"&amp;LOOKUP(MONTH(C632),{1,4,7,10},{1,2,3,4})</f>
        <v>2016-Q2</v>
      </c>
      <c r="C632" s="9">
        <v>42491</v>
      </c>
      <c r="D632" s="43">
        <f>YEAR(DATE(YEAR(novplus_data[[#This Row],[Date]]), MONTH(novplus_data[[#This Row],[Date]])+6,1))</f>
        <v>2016</v>
      </c>
      <c r="E632" s="37" t="str">
        <f>TEXT(novplus_data[[#This Row],[Date]], "YYYY")</f>
        <v>2016</v>
      </c>
      <c r="F632" s="43" t="str">
        <f>TEXT(novplus_data[[#This Row],[Date]], "MMM")</f>
        <v>May</v>
      </c>
      <c r="G632" s="37" t="str">
        <f>VLOOKUP(I632,[1]LibPAS_data!$A$2:$C$601,3,FALSE)</f>
        <v>State</v>
      </c>
      <c r="H632" s="37" t="str">
        <f>VLOOKUP(I632,[1]LibPAS_data!$A$2:$C$601,2,FALSE)</f>
        <v>Arizona State Library</v>
      </c>
      <c r="I632" s="11" t="s">
        <v>42</v>
      </c>
      <c r="K632" s="37" t="s">
        <v>17</v>
      </c>
      <c r="L632" s="37" t="s">
        <v>16</v>
      </c>
      <c r="M632" s="37">
        <v>108</v>
      </c>
      <c r="N632" s="37">
        <v>474</v>
      </c>
      <c r="O632" s="37">
        <v>2</v>
      </c>
      <c r="P632" s="37">
        <v>2</v>
      </c>
      <c r="Q632" s="37">
        <v>0</v>
      </c>
      <c r="R632" s="37">
        <v>0</v>
      </c>
      <c r="S632" s="37">
        <v>515</v>
      </c>
      <c r="T632" s="37">
        <v>0</v>
      </c>
      <c r="U632" s="37">
        <v>0</v>
      </c>
      <c r="V632" s="37">
        <v>0</v>
      </c>
    </row>
    <row r="633" spans="1:22" x14ac:dyDescent="0.3">
      <c r="A633" t="e">
        <f>VLOOKUP(novplus_data[[#This Row],[Locationid]], [1]LibPAS_data!$A$2:$D$264, 4, FALSE)</f>
        <v>#N/A</v>
      </c>
      <c r="B633" s="8" t="str">
        <f>TEXT(C633,"yyyy")&amp;"-"&amp;"Q"&amp;LOOKUP(MONTH(C633),{1,4,7,10},{1,2,3,4})</f>
        <v>2016-Q2</v>
      </c>
      <c r="C633" s="9">
        <v>42491</v>
      </c>
      <c r="D633" s="43">
        <f>YEAR(DATE(YEAR(novplus_data[[#This Row],[Date]]), MONTH(novplus_data[[#This Row],[Date]])+6,1))</f>
        <v>2016</v>
      </c>
      <c r="E633" s="37" t="str">
        <f>TEXT(novplus_data[[#This Row],[Date]], "YYYY")</f>
        <v>2016</v>
      </c>
      <c r="F633" s="43" t="str">
        <f>TEXT(novplus_data[[#This Row],[Date]], "MMM")</f>
        <v>May</v>
      </c>
      <c r="G633" s="37" t="str">
        <f>VLOOKUP(I633,[1]LibPAS_data!$A$2:$C$601,3,FALSE)</f>
        <v>State</v>
      </c>
      <c r="H633" s="37" t="str">
        <f>VLOOKUP(I633,[1]LibPAS_data!$A$2:$C$601,2,FALSE)</f>
        <v>Arizona State Library</v>
      </c>
      <c r="I633" s="11" t="s">
        <v>42</v>
      </c>
      <c r="K633" s="37" t="s">
        <v>15</v>
      </c>
      <c r="L633" s="37" t="s">
        <v>16</v>
      </c>
      <c r="M633" s="37">
        <v>43</v>
      </c>
      <c r="N633" s="37">
        <v>100</v>
      </c>
      <c r="O633" s="37">
        <v>0</v>
      </c>
      <c r="P633" s="37">
        <v>0</v>
      </c>
      <c r="Q633" s="37">
        <v>0</v>
      </c>
      <c r="R633" s="37">
        <v>0</v>
      </c>
      <c r="S633" s="37">
        <v>6</v>
      </c>
      <c r="T633" s="37">
        <v>0</v>
      </c>
      <c r="U633" s="37">
        <v>0</v>
      </c>
      <c r="V633" s="37">
        <v>0</v>
      </c>
    </row>
    <row r="634" spans="1:22" x14ac:dyDescent="0.3">
      <c r="A634">
        <f>VLOOKUP(novplus_data[[#This Row],[Locationid]], [1]LibPAS_data!$A$2:$D$264, 4, FALSE)</f>
        <v>1469</v>
      </c>
      <c r="B634" s="8" t="str">
        <f>TEXT(C634,"yyyy")&amp;"-"&amp;"Q"&amp;LOOKUP(MONTH(C634),{1,4,7,10},{1,2,3,4})</f>
        <v>2016-Q2</v>
      </c>
      <c r="C634" s="9">
        <v>42491</v>
      </c>
      <c r="D634" s="43">
        <f>YEAR(DATE(YEAR(novplus_data[[#This Row],[Date]]), MONTH(novplus_data[[#This Row],[Date]])+6,1))</f>
        <v>2016</v>
      </c>
      <c r="E634" s="37" t="str">
        <f>TEXT(novplus_data[[#This Row],[Date]], "YYYY")</f>
        <v>2016</v>
      </c>
      <c r="F634" s="43" t="str">
        <f>TEXT(novplus_data[[#This Row],[Date]], "MMM")</f>
        <v>May</v>
      </c>
      <c r="G634" s="37" t="str">
        <f>VLOOKUP(I634,[1]LibPAS_data!$A$2:$C$601,3,FALSE)</f>
        <v>Cochise</v>
      </c>
      <c r="H634" s="37" t="str">
        <f>VLOOKUP(I634,[1]LibPAS_data!$A$2:$C$601,2,FALSE)</f>
        <v>Cochise County Library District</v>
      </c>
      <c r="I634" s="11" t="s">
        <v>32</v>
      </c>
      <c r="K634" s="37" t="s">
        <v>18</v>
      </c>
      <c r="L634" s="37" t="s">
        <v>16</v>
      </c>
      <c r="M634" s="37">
        <v>22</v>
      </c>
      <c r="N634" s="37">
        <v>222</v>
      </c>
      <c r="O634" s="37">
        <v>0</v>
      </c>
      <c r="P634" s="37">
        <v>0</v>
      </c>
      <c r="Q634" s="37">
        <v>0</v>
      </c>
      <c r="R634" s="37">
        <v>0</v>
      </c>
      <c r="S634" s="37">
        <v>225</v>
      </c>
      <c r="T634" s="37">
        <v>0</v>
      </c>
      <c r="U634" s="37">
        <v>0</v>
      </c>
      <c r="V634" s="37">
        <v>0</v>
      </c>
    </row>
    <row r="635" spans="1:22" x14ac:dyDescent="0.3">
      <c r="A635">
        <f>VLOOKUP(novplus_data[[#This Row],[Locationid]], [1]LibPAS_data!$A$2:$D$264, 4, FALSE)</f>
        <v>72247</v>
      </c>
      <c r="B635" s="8" t="str">
        <f>TEXT(C635,"yyyy")&amp;"-"&amp;"Q"&amp;LOOKUP(MONTH(C635),{1,4,7,10},{1,2,3,4})</f>
        <v>2016-Q2</v>
      </c>
      <c r="C635" s="9">
        <v>42491</v>
      </c>
      <c r="D635" s="43">
        <f>YEAR(DATE(YEAR(novplus_data[[#This Row],[Date]]), MONTH(novplus_data[[#This Row],[Date]])+6,1))</f>
        <v>2016</v>
      </c>
      <c r="E635" s="37" t="str">
        <f>TEXT(novplus_data[[#This Row],[Date]], "YYYY")</f>
        <v>2016</v>
      </c>
      <c r="F635" s="43" t="str">
        <f>TEXT(novplus_data[[#This Row],[Date]], "MMM")</f>
        <v>May</v>
      </c>
      <c r="G635" s="37" t="str">
        <f>VLOOKUP(I635,[1]LibPAS_data!$A$2:$C$601,3,FALSE)</f>
        <v>Coconino</v>
      </c>
      <c r="H635" s="37" t="str">
        <f>VLOOKUP(I635,[1]LibPAS_data!$A$2:$C$601,2,FALSE)</f>
        <v>Flagstaff City-Coconino County Public Library</v>
      </c>
      <c r="I635" s="11" t="s">
        <v>33</v>
      </c>
      <c r="K635" s="37" t="s">
        <v>15</v>
      </c>
      <c r="L635" s="37" t="s">
        <v>16</v>
      </c>
      <c r="M635" s="37">
        <v>82</v>
      </c>
      <c r="N635" s="37">
        <v>352</v>
      </c>
      <c r="O635" s="37">
        <v>0</v>
      </c>
      <c r="P635" s="37">
        <v>0</v>
      </c>
      <c r="Q635" s="37">
        <v>0</v>
      </c>
      <c r="R635" s="37">
        <v>0</v>
      </c>
      <c r="S635" s="37">
        <v>326</v>
      </c>
      <c r="T635" s="37">
        <v>0</v>
      </c>
      <c r="U635" s="37">
        <v>0</v>
      </c>
      <c r="V635" s="37">
        <v>276</v>
      </c>
    </row>
    <row r="636" spans="1:22" x14ac:dyDescent="0.3">
      <c r="A636">
        <f>VLOOKUP(novplus_data[[#This Row],[Locationid]], [1]LibPAS_data!$A$2:$D$264, 4, FALSE)</f>
        <v>72</v>
      </c>
      <c r="B636" s="8" t="str">
        <f>TEXT(C636,"yyyy")&amp;"-"&amp;"Q"&amp;LOOKUP(MONTH(C636),{1,4,7,10},{1,2,3,4})</f>
        <v>2016-Q2</v>
      </c>
      <c r="C636" s="9">
        <v>42491</v>
      </c>
      <c r="D636" s="43">
        <f>YEAR(DATE(YEAR(novplus_data[[#This Row],[Date]]), MONTH(novplus_data[[#This Row],[Date]])+6,1))</f>
        <v>2016</v>
      </c>
      <c r="E636" s="37" t="str">
        <f>TEXT(novplus_data[[#This Row],[Date]], "YYYY")</f>
        <v>2016</v>
      </c>
      <c r="F636" s="43" t="str">
        <f>TEXT(novplus_data[[#This Row],[Date]], "MMM")</f>
        <v>May</v>
      </c>
      <c r="G636" s="37" t="str">
        <f>VLOOKUP(I636,[1]LibPAS_data!$A$2:$C$601,3,FALSE)</f>
        <v>Gila</v>
      </c>
      <c r="H636" s="37" t="str">
        <f>VLOOKUP(I636,[1]LibPAS_data!$A$2:$C$601,2,FALSE)</f>
        <v>Gila County Library District</v>
      </c>
      <c r="I636" s="13" t="s">
        <v>34</v>
      </c>
      <c r="K636" s="37" t="s">
        <v>15</v>
      </c>
      <c r="L636" s="37" t="s">
        <v>16</v>
      </c>
      <c r="M636" s="37">
        <v>29</v>
      </c>
      <c r="N636" s="37">
        <v>217</v>
      </c>
      <c r="O636" s="37">
        <v>0</v>
      </c>
      <c r="P636" s="37">
        <v>0</v>
      </c>
      <c r="Q636" s="37">
        <v>0</v>
      </c>
      <c r="R636" s="37">
        <v>0</v>
      </c>
      <c r="S636" s="37">
        <v>112</v>
      </c>
      <c r="T636" s="37">
        <v>0</v>
      </c>
      <c r="U636" s="37">
        <v>0</v>
      </c>
      <c r="V636" s="37">
        <v>0</v>
      </c>
    </row>
    <row r="637" spans="1:22" x14ac:dyDescent="0.3">
      <c r="A637" t="e">
        <f>VLOOKUP(novplus_data[[#This Row],[Locationid]], [1]LibPAS_data!$A$2:$D$264, 4, FALSE)</f>
        <v>#N/A</v>
      </c>
      <c r="B637" s="8" t="str">
        <f>TEXT(C637,"yyyy")&amp;"-"&amp;"Q"&amp;LOOKUP(MONTH(C637),{1,4,7,10},{1,2,3,4})</f>
        <v>2016-Q2</v>
      </c>
      <c r="C637" s="9">
        <v>42491</v>
      </c>
      <c r="D637" s="43">
        <f>YEAR(DATE(YEAR(novplus_data[[#This Row],[Date]]), MONTH(novplus_data[[#This Row],[Date]])+6,1))</f>
        <v>2016</v>
      </c>
      <c r="E637" s="37" t="str">
        <f>TEXT(novplus_data[[#This Row],[Date]], "YYYY")</f>
        <v>2016</v>
      </c>
      <c r="F637" s="43" t="str">
        <f>TEXT(novplus_data[[#This Row],[Date]], "MMM")</f>
        <v>May</v>
      </c>
      <c r="G637" s="37" t="str">
        <f>VLOOKUP(I637,[1]LibPAS_data!$A$2:$C$601,3,FALSE)</f>
        <v>Mohave</v>
      </c>
      <c r="H637" s="37" t="str">
        <f>VLOOKUP(I637,[1]LibPAS_data!$A$2:$C$601,2,FALSE)</f>
        <v>Lake Havasu Branch Library</v>
      </c>
      <c r="I637" s="3" t="s">
        <v>89</v>
      </c>
      <c r="K637" s="37" t="s">
        <v>15</v>
      </c>
      <c r="L637" s="37" t="s">
        <v>16</v>
      </c>
      <c r="M637" s="37">
        <v>2</v>
      </c>
      <c r="N637" s="37">
        <v>6</v>
      </c>
      <c r="O637" s="37">
        <v>0</v>
      </c>
      <c r="P637" s="37">
        <v>0</v>
      </c>
      <c r="Q637" s="37">
        <v>0</v>
      </c>
      <c r="R637" s="37">
        <v>0</v>
      </c>
      <c r="S637" s="37">
        <v>6</v>
      </c>
      <c r="T637" s="37">
        <v>0</v>
      </c>
      <c r="U637" s="37">
        <v>0</v>
      </c>
      <c r="V637" s="37">
        <v>0</v>
      </c>
    </row>
    <row r="638" spans="1:22" x14ac:dyDescent="0.3">
      <c r="A638">
        <f>VLOOKUP(novplus_data[[#This Row],[Locationid]], [1]LibPAS_data!$A$2:$D$264, 4, FALSE)</f>
        <v>33183</v>
      </c>
      <c r="B638" s="8" t="str">
        <f>TEXT(C638,"yyyy")&amp;"-"&amp;"Q"&amp;LOOKUP(MONTH(C638),{1,4,7,10},{1,2,3,4})</f>
        <v>2016-Q2</v>
      </c>
      <c r="C638" s="9">
        <v>42491</v>
      </c>
      <c r="D638" s="43">
        <f>YEAR(DATE(YEAR(novplus_data[[#This Row],[Date]]), MONTH(novplus_data[[#This Row],[Date]])+6,1))</f>
        <v>2016</v>
      </c>
      <c r="E638" s="37" t="str">
        <f>TEXT(novplus_data[[#This Row],[Date]], "YYYY")</f>
        <v>2016</v>
      </c>
      <c r="F638" s="43" t="str">
        <f>TEXT(novplus_data[[#This Row],[Date]], "MMM")</f>
        <v>May</v>
      </c>
      <c r="G638" s="37" t="str">
        <f>VLOOKUP(I638,[1]LibPAS_data!$A$2:$C$601,3,FALSE)</f>
        <v>Pinal</v>
      </c>
      <c r="H638" s="37" t="str">
        <f>VLOOKUP(I638,[1]LibPAS_data!$A$2:$C$601,2,FALSE)</f>
        <v>Maricopa Community Library</v>
      </c>
      <c r="I638" s="3" t="s">
        <v>61</v>
      </c>
      <c r="K638" s="37" t="s">
        <v>15</v>
      </c>
      <c r="L638" s="37" t="s">
        <v>16</v>
      </c>
      <c r="M638" s="37">
        <v>1</v>
      </c>
      <c r="N638" s="37">
        <v>1</v>
      </c>
      <c r="O638" s="37">
        <v>0</v>
      </c>
      <c r="P638" s="37">
        <v>0</v>
      </c>
      <c r="Q638" s="37">
        <v>0</v>
      </c>
      <c r="R638" s="37">
        <v>0</v>
      </c>
      <c r="S638" s="37">
        <v>1</v>
      </c>
      <c r="T638" s="37">
        <v>0</v>
      </c>
      <c r="U638" s="37">
        <v>0</v>
      </c>
      <c r="V638" s="37">
        <v>0</v>
      </c>
    </row>
    <row r="639" spans="1:22" x14ac:dyDescent="0.3">
      <c r="A639">
        <f>VLOOKUP(novplus_data[[#This Row],[Locationid]], [1]LibPAS_data!$A$2:$D$264, 4, FALSE)</f>
        <v>87143</v>
      </c>
      <c r="B639" s="8" t="str">
        <f>TEXT(C639,"yyyy")&amp;"-"&amp;"Q"&amp;LOOKUP(MONTH(C639),{1,4,7,10},{1,2,3,4})</f>
        <v>2016-Q2</v>
      </c>
      <c r="C639" s="9">
        <v>42491</v>
      </c>
      <c r="D639" s="43">
        <f>YEAR(DATE(YEAR(novplus_data[[#This Row],[Date]]), MONTH(novplus_data[[#This Row],[Date]])+6,1))</f>
        <v>2016</v>
      </c>
      <c r="E639" s="37" t="str">
        <f>TEXT(novplus_data[[#This Row],[Date]], "YYYY")</f>
        <v>2016</v>
      </c>
      <c r="F639" s="43" t="str">
        <f>TEXT(novplus_data[[#This Row],[Date]], "MMM")</f>
        <v>May</v>
      </c>
      <c r="G639" s="37" t="str">
        <f>VLOOKUP(I639,[1]LibPAS_data!$A$2:$C$601,3,FALSE)</f>
        <v>Mohave</v>
      </c>
      <c r="H639" s="37" t="str">
        <f>VLOOKUP(I639,[1]LibPAS_data!$A$2:$C$601,2,FALSE)</f>
        <v>Mohave County Library District</v>
      </c>
      <c r="I639" s="11" t="s">
        <v>36</v>
      </c>
      <c r="K639" s="37" t="s">
        <v>15</v>
      </c>
      <c r="L639" s="37" t="s">
        <v>16</v>
      </c>
      <c r="M639" s="37">
        <v>88</v>
      </c>
      <c r="N639" s="37">
        <v>664</v>
      </c>
      <c r="O639" s="37">
        <v>0</v>
      </c>
      <c r="P639" s="37">
        <v>0</v>
      </c>
      <c r="Q639" s="37">
        <v>0</v>
      </c>
      <c r="R639" s="37">
        <v>0</v>
      </c>
      <c r="S639" s="37">
        <v>571</v>
      </c>
      <c r="T639" s="37">
        <v>0</v>
      </c>
      <c r="U639" s="37">
        <v>0</v>
      </c>
      <c r="V639" s="37">
        <v>1</v>
      </c>
    </row>
    <row r="640" spans="1:22" x14ac:dyDescent="0.3">
      <c r="A640">
        <f>VLOOKUP(novplus_data[[#This Row],[Locationid]], [1]LibPAS_data!$A$2:$D$264, 4, FALSE)</f>
        <v>2461</v>
      </c>
      <c r="B640" s="8" t="str">
        <f>TEXT(C640,"yyyy")&amp;"-"&amp;"Q"&amp;LOOKUP(MONTH(C640),{1,4,7,10},{1,2,3,4})</f>
        <v>2016-Q2</v>
      </c>
      <c r="C640" s="9">
        <v>42491</v>
      </c>
      <c r="D640" s="43">
        <f>YEAR(DATE(YEAR(novplus_data[[#This Row],[Date]]), MONTH(novplus_data[[#This Row],[Date]])+6,1))</f>
        <v>2016</v>
      </c>
      <c r="E640" s="37" t="str">
        <f>TEXT(novplus_data[[#This Row],[Date]], "YYYY")</f>
        <v>2016</v>
      </c>
      <c r="F640" s="43" t="str">
        <f>TEXT(novplus_data[[#This Row],[Date]], "MMM")</f>
        <v>May</v>
      </c>
      <c r="G640" s="37" t="str">
        <f>VLOOKUP(I640,[1]LibPAS_data!$A$2:$C$601,3,FALSE)</f>
        <v>Navajo</v>
      </c>
      <c r="H640" s="37" t="str">
        <f>VLOOKUP(I640,[1]LibPAS_data!$A$2:$C$601,2,FALSE)</f>
        <v>Navajo County Library District</v>
      </c>
      <c r="I640" s="11" t="s">
        <v>37</v>
      </c>
      <c r="K640" s="37" t="s">
        <v>15</v>
      </c>
      <c r="L640" s="37" t="s">
        <v>16</v>
      </c>
      <c r="M640" s="37">
        <v>5</v>
      </c>
      <c r="N640" s="37">
        <v>9</v>
      </c>
      <c r="O640" s="37">
        <v>0</v>
      </c>
      <c r="P640" s="37">
        <v>0</v>
      </c>
      <c r="Q640" s="37">
        <v>0</v>
      </c>
      <c r="R640" s="37">
        <v>0</v>
      </c>
      <c r="S640" s="37">
        <v>11</v>
      </c>
      <c r="T640" s="37">
        <v>0</v>
      </c>
      <c r="U640" s="37">
        <v>0</v>
      </c>
      <c r="V640" s="37">
        <v>0</v>
      </c>
    </row>
    <row r="641" spans="1:22" x14ac:dyDescent="0.3">
      <c r="A641">
        <f>VLOOKUP(novplus_data[[#This Row],[Locationid]], [1]LibPAS_data!$A$2:$D$264, 4, FALSE)</f>
        <v>405419</v>
      </c>
      <c r="B641" s="8" t="str">
        <f>TEXT(C641,"yyyy")&amp;"-"&amp;"Q"&amp;LOOKUP(MONTH(C641),{1,4,7,10},{1,2,3,4})</f>
        <v>2016-Q2</v>
      </c>
      <c r="C641" s="9">
        <v>42491</v>
      </c>
      <c r="D641" s="43">
        <f>YEAR(DATE(YEAR(novplus_data[[#This Row],[Date]]), MONTH(novplus_data[[#This Row],[Date]])+6,1))</f>
        <v>2016</v>
      </c>
      <c r="E641" s="37" t="str">
        <f>TEXT(novplus_data[[#This Row],[Date]], "YYYY")</f>
        <v>2016</v>
      </c>
      <c r="F641" s="43" t="str">
        <f>TEXT(novplus_data[[#This Row],[Date]], "MMM")</f>
        <v>May</v>
      </c>
      <c r="G641" s="37" t="str">
        <f>VLOOKUP(I641,[1]LibPAS_data!$A$2:$C$601,3,FALSE)</f>
        <v>Pima</v>
      </c>
      <c r="H641" s="37" t="str">
        <f>VLOOKUP(I641,[1]LibPAS_data!$A$2:$C$601,2,FALSE)</f>
        <v>Pima County Public Library</v>
      </c>
      <c r="I641" s="11" t="s">
        <v>38</v>
      </c>
      <c r="K641" s="37" t="s">
        <v>15</v>
      </c>
      <c r="L641" s="37" t="s">
        <v>16</v>
      </c>
      <c r="M641" s="37">
        <v>133</v>
      </c>
      <c r="N641" s="37">
        <v>407</v>
      </c>
      <c r="O641" s="37">
        <v>1</v>
      </c>
      <c r="P641" s="37">
        <v>1</v>
      </c>
      <c r="Q641" s="37">
        <v>0</v>
      </c>
      <c r="R641" s="37">
        <v>0</v>
      </c>
      <c r="S641" s="37">
        <v>425</v>
      </c>
      <c r="T641" s="37">
        <v>0</v>
      </c>
      <c r="U641" s="37">
        <v>0</v>
      </c>
      <c r="V641" s="37">
        <v>32</v>
      </c>
    </row>
    <row r="642" spans="1:22" x14ac:dyDescent="0.3">
      <c r="A642">
        <f>VLOOKUP(novplus_data[[#This Row],[Locationid]], [1]LibPAS_data!$A$2:$D$264, 4, FALSE)</f>
        <v>405419</v>
      </c>
      <c r="B642" s="8" t="str">
        <f>TEXT(C642,"yyyy")&amp;"-"&amp;"Q"&amp;LOOKUP(MONTH(C642),{1,4,7,10},{1,2,3,4})</f>
        <v>2016-Q2</v>
      </c>
      <c r="C642" s="9">
        <v>42491</v>
      </c>
      <c r="D642" s="43">
        <f>YEAR(DATE(YEAR(novplus_data[[#This Row],[Date]]), MONTH(novplus_data[[#This Row],[Date]])+6,1))</f>
        <v>2016</v>
      </c>
      <c r="E642" s="37" t="str">
        <f>TEXT(novplus_data[[#This Row],[Date]], "YYYY")</f>
        <v>2016</v>
      </c>
      <c r="F642" s="43" t="str">
        <f>TEXT(novplus_data[[#This Row],[Date]], "MMM")</f>
        <v>May</v>
      </c>
      <c r="G642" s="37" t="str">
        <f>VLOOKUP(I642,[1]LibPAS_data!$A$2:$C$601,3,FALSE)</f>
        <v>Pima</v>
      </c>
      <c r="H642" s="37" t="str">
        <f>VLOOKUP(I642,[1]LibPAS_data!$A$2:$C$601,2,FALSE)</f>
        <v>Pima County Public Library</v>
      </c>
      <c r="I642" s="11" t="s">
        <v>38</v>
      </c>
      <c r="K642" s="37" t="s">
        <v>68</v>
      </c>
      <c r="L642" s="37" t="s">
        <v>16</v>
      </c>
      <c r="M642" s="37">
        <v>368519</v>
      </c>
      <c r="N642" s="37">
        <v>369206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37">
        <v>0</v>
      </c>
      <c r="U642" s="37">
        <v>0</v>
      </c>
      <c r="V642" s="37">
        <v>0</v>
      </c>
    </row>
    <row r="643" spans="1:22" x14ac:dyDescent="0.3">
      <c r="A643">
        <f>VLOOKUP(novplus_data[[#This Row],[Locationid]], [1]LibPAS_data!$A$2:$D$264, 4, FALSE)</f>
        <v>405419</v>
      </c>
      <c r="B643" s="8" t="str">
        <f>TEXT(C643,"yyyy")&amp;"-"&amp;"Q"&amp;LOOKUP(MONTH(C643),{1,4,7,10},{1,2,3,4})</f>
        <v>2016-Q2</v>
      </c>
      <c r="C643" s="9">
        <v>42491</v>
      </c>
      <c r="D643" s="43">
        <f>YEAR(DATE(YEAR(novplus_data[[#This Row],[Date]]), MONTH(novplus_data[[#This Row],[Date]])+6,1))</f>
        <v>2016</v>
      </c>
      <c r="E643" s="37" t="str">
        <f>TEXT(novplus_data[[#This Row],[Date]], "YYYY")</f>
        <v>2016</v>
      </c>
      <c r="F643" s="43" t="str">
        <f>TEXT(novplus_data[[#This Row],[Date]], "MMM")</f>
        <v>May</v>
      </c>
      <c r="G643" s="37" t="str">
        <f>VLOOKUP(I643,[1]LibPAS_data!$A$2:$C$601,3,FALSE)</f>
        <v>Pima</v>
      </c>
      <c r="H643" s="37" t="str">
        <f>VLOOKUP(I643,[1]LibPAS_data!$A$2:$C$601,2,FALSE)</f>
        <v>Pima County Public Library</v>
      </c>
      <c r="I643" s="11" t="s">
        <v>38</v>
      </c>
      <c r="K643" s="37" t="s">
        <v>19</v>
      </c>
      <c r="L643" s="37" t="s">
        <v>16</v>
      </c>
      <c r="M643" s="37">
        <v>39476</v>
      </c>
      <c r="N643" s="37">
        <v>128958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37">
        <v>0</v>
      </c>
      <c r="U643" s="37">
        <v>0</v>
      </c>
      <c r="V643" s="37">
        <v>0</v>
      </c>
    </row>
    <row r="644" spans="1:22" x14ac:dyDescent="0.3">
      <c r="A644">
        <f>VLOOKUP(novplus_data[[#This Row],[Locationid]], [1]LibPAS_data!$A$2:$D$264, 4, FALSE)</f>
        <v>8901</v>
      </c>
      <c r="B644" s="8" t="str">
        <f>TEXT(C644,"yyyy")&amp;"-"&amp;"Q"&amp;LOOKUP(MONTH(C644),{1,4,7,10},{1,2,3,4})</f>
        <v>2016-Q2</v>
      </c>
      <c r="C644" s="9">
        <v>42491</v>
      </c>
      <c r="D644" s="43">
        <f>YEAR(DATE(YEAR(novplus_data[[#This Row],[Date]]), MONTH(novplus_data[[#This Row],[Date]])+6,1))</f>
        <v>2016</v>
      </c>
      <c r="E644" s="37" t="str">
        <f>TEXT(novplus_data[[#This Row],[Date]], "YYYY")</f>
        <v>2016</v>
      </c>
      <c r="F644" s="43" t="str">
        <f>TEXT(novplus_data[[#This Row],[Date]], "MMM")</f>
        <v>May</v>
      </c>
      <c r="G644" s="37" t="str">
        <f>VLOOKUP(I644,[1]LibPAS_data!$A$2:$C$601,3,FALSE)</f>
        <v>Pinal</v>
      </c>
      <c r="H644" s="37" t="str">
        <f>VLOOKUP(I644,[1]LibPAS_data!$A$2:$C$601,2,FALSE)</f>
        <v>Pinal County Library District</v>
      </c>
      <c r="I644" s="11" t="s">
        <v>54</v>
      </c>
      <c r="K644" s="37" t="s">
        <v>15</v>
      </c>
      <c r="L644" s="37" t="s">
        <v>16</v>
      </c>
      <c r="M644" s="37">
        <v>59</v>
      </c>
      <c r="N644" s="37">
        <v>122</v>
      </c>
      <c r="O644" s="37">
        <v>0</v>
      </c>
      <c r="P644" s="37">
        <v>0</v>
      </c>
      <c r="Q644" s="37">
        <v>0</v>
      </c>
      <c r="R644" s="37">
        <v>0</v>
      </c>
      <c r="S644" s="37">
        <v>112</v>
      </c>
      <c r="T644" s="37">
        <v>0</v>
      </c>
      <c r="U644" s="37">
        <v>0</v>
      </c>
      <c r="V644" s="37">
        <v>2</v>
      </c>
    </row>
    <row r="645" spans="1:22" x14ac:dyDescent="0.3">
      <c r="A645">
        <f>VLOOKUP(novplus_data[[#This Row],[Locationid]], [1]LibPAS_data!$A$2:$D$264, 4, FALSE)</f>
        <v>29416</v>
      </c>
      <c r="B645" s="8" t="str">
        <f>TEXT(C645,"yyyy")&amp;"-"&amp;"Q"&amp;LOOKUP(MONTH(C645),{1,4,7,10},{1,2,3,4})</f>
        <v>2016-Q2</v>
      </c>
      <c r="C645" s="9">
        <v>42491</v>
      </c>
      <c r="D645" s="43">
        <f>YEAR(DATE(YEAR(novplus_data[[#This Row],[Date]]), MONTH(novplus_data[[#This Row],[Date]])+6,1))</f>
        <v>2016</v>
      </c>
      <c r="E645" s="37" t="str">
        <f>TEXT(novplus_data[[#This Row],[Date]], "YYYY")</f>
        <v>2016</v>
      </c>
      <c r="F645" s="43" t="str">
        <f>TEXT(novplus_data[[#This Row],[Date]], "MMM")</f>
        <v>May</v>
      </c>
      <c r="G645" s="37" t="str">
        <f>VLOOKUP(I645,[1]LibPAS_data!$A$2:$C$601,3,FALSE)</f>
        <v>Yavapai</v>
      </c>
      <c r="H645" s="37" t="str">
        <f>VLOOKUP(I645,[1]LibPAS_data!$A$2:$C$601,2,FALSE)</f>
        <v>Prescott Public Library</v>
      </c>
      <c r="I645" s="11" t="s">
        <v>39</v>
      </c>
      <c r="K645" s="37" t="s">
        <v>15</v>
      </c>
      <c r="L645" s="37" t="s">
        <v>16</v>
      </c>
      <c r="M645" s="37">
        <v>66</v>
      </c>
      <c r="N645" s="37">
        <v>157</v>
      </c>
      <c r="O645" s="37">
        <v>0</v>
      </c>
      <c r="P645" s="37">
        <v>0</v>
      </c>
      <c r="Q645" s="37">
        <v>0</v>
      </c>
      <c r="R645" s="37">
        <v>0</v>
      </c>
      <c r="S645" s="37">
        <v>262</v>
      </c>
      <c r="T645" s="37">
        <v>0</v>
      </c>
      <c r="U645" s="37">
        <v>0</v>
      </c>
      <c r="V645" s="37">
        <v>13</v>
      </c>
    </row>
    <row r="646" spans="1:22" x14ac:dyDescent="0.3">
      <c r="A646">
        <f>VLOOKUP(novplus_data[[#This Row],[Locationid]], [1]LibPAS_data!$A$2:$D$264, 4, FALSE)</f>
        <v>11980</v>
      </c>
      <c r="B646" s="8" t="str">
        <f>TEXT(C646,"yyyy")&amp;"-"&amp;"Q"&amp;LOOKUP(MONTH(C646),{1,4,7,10},{1,2,3,4})</f>
        <v>2016-Q2</v>
      </c>
      <c r="C646" s="9">
        <v>42491</v>
      </c>
      <c r="D646" s="43">
        <f>YEAR(DATE(YEAR(novplus_data[[#This Row],[Date]]), MONTH(novplus_data[[#This Row],[Date]])+6,1))</f>
        <v>2016</v>
      </c>
      <c r="E646" s="37" t="str">
        <f>TEXT(novplus_data[[#This Row],[Date]], "YYYY")</f>
        <v>2016</v>
      </c>
      <c r="F646" s="43" t="str">
        <f>TEXT(novplus_data[[#This Row],[Date]], "MMM")</f>
        <v>May</v>
      </c>
      <c r="G646" s="37" t="str">
        <f>VLOOKUP(I646,[1]LibPAS_data!$A$2:$C$601,3,FALSE)</f>
        <v>Graham</v>
      </c>
      <c r="H646" s="37" t="str">
        <f>VLOOKUP(I646,[1]LibPAS_data!$A$2:$C$601,2,FALSE)</f>
        <v>Safford City - Graham County Library</v>
      </c>
      <c r="I646" s="11" t="s">
        <v>41</v>
      </c>
      <c r="K646" s="37" t="s">
        <v>15</v>
      </c>
      <c r="L646" s="37" t="s">
        <v>16</v>
      </c>
      <c r="M646" s="37">
        <v>15</v>
      </c>
      <c r="N646" s="37">
        <v>41</v>
      </c>
      <c r="O646" s="37">
        <v>0</v>
      </c>
      <c r="P646" s="37">
        <v>0</v>
      </c>
      <c r="Q646" s="37">
        <v>0</v>
      </c>
      <c r="R646" s="37">
        <v>0</v>
      </c>
      <c r="S646" s="37">
        <v>27</v>
      </c>
      <c r="T646" s="37">
        <v>0</v>
      </c>
      <c r="U646" s="37">
        <v>0</v>
      </c>
      <c r="V646" s="37">
        <v>0</v>
      </c>
    </row>
    <row r="647" spans="1:22" x14ac:dyDescent="0.3">
      <c r="A647">
        <f>VLOOKUP(novplus_data[[#This Row],[Locationid]], [1]LibPAS_data!$A$2:$D$264, 4, FALSE)</f>
        <v>9301</v>
      </c>
      <c r="B647" s="8" t="str">
        <f>TEXT(C647,"yyyy")&amp;"-"&amp;"Q"&amp;LOOKUP(MONTH(C647),{1,4,7,10},{1,2,3,4})</f>
        <v>2016-Q2</v>
      </c>
      <c r="C647" s="9">
        <v>42491</v>
      </c>
      <c r="D647" s="43">
        <f>YEAR(DATE(YEAR(novplus_data[[#This Row],[Date]]), MONTH(novplus_data[[#This Row],[Date]])+6,1))</f>
        <v>2016</v>
      </c>
      <c r="E647" s="37" t="str">
        <f>TEXT(novplus_data[[#This Row],[Date]], "YYYY")</f>
        <v>2016</v>
      </c>
      <c r="F647" s="43" t="str">
        <f>TEXT(novplus_data[[#This Row],[Date]], "MMM")</f>
        <v>May</v>
      </c>
      <c r="G647" s="37" t="str">
        <f>VLOOKUP(I647,[1]LibPAS_data!$A$2:$C$601,3,FALSE)</f>
        <v>Yavapai</v>
      </c>
      <c r="H647" s="37" t="str">
        <f>VLOOKUP(I647,[1]LibPAS_data!$A$2:$C$601,2,FALSE)</f>
        <v>Yavapai County Library District</v>
      </c>
      <c r="I647" s="11" t="s">
        <v>43</v>
      </c>
      <c r="K647" s="37" t="s">
        <v>21</v>
      </c>
      <c r="L647" s="37" t="s">
        <v>16</v>
      </c>
      <c r="M647" s="37">
        <v>57021</v>
      </c>
      <c r="N647" s="37">
        <v>162171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37">
        <v>0</v>
      </c>
      <c r="U647" s="37">
        <v>0</v>
      </c>
      <c r="V647" s="37">
        <v>0</v>
      </c>
    </row>
    <row r="648" spans="1:22" x14ac:dyDescent="0.3">
      <c r="A648" t="e">
        <f>VLOOKUP(novplus_data[[#This Row],[Locationid]], [1]LibPAS_data!$A$2:$D$264, 4, FALSE)</f>
        <v>#N/A</v>
      </c>
      <c r="B648" s="8" t="str">
        <f>TEXT(C648,"yyyy")&amp;"-"&amp;"Q"&amp;LOOKUP(MONTH(C648),{1,4,7,10},{1,2,3,4})</f>
        <v>2016-Q2</v>
      </c>
      <c r="C648" s="9">
        <v>42491</v>
      </c>
      <c r="D648" s="43">
        <f>YEAR(DATE(YEAR(novplus_data[[#This Row],[Date]]), MONTH(novplus_data[[#This Row],[Date]])+6,1))</f>
        <v>2016</v>
      </c>
      <c r="E648" s="37" t="str">
        <f>TEXT(novplus_data[[#This Row],[Date]], "YYYY")</f>
        <v>2016</v>
      </c>
      <c r="F648" s="43" t="str">
        <f>TEXT(novplus_data[[#This Row],[Date]], "MMM")</f>
        <v>May</v>
      </c>
      <c r="G648" s="37" t="str">
        <f>VLOOKUP(I648,[1]LibPAS_data!$A$2:$C$601,3,FALSE)</f>
        <v>Yuma</v>
      </c>
      <c r="H648" s="37" t="str">
        <f>VLOOKUP(I648,[1]LibPAS_data!$A$2:$C$601,2,FALSE)</f>
        <v>Yuma County Library District</v>
      </c>
      <c r="I648" s="11" t="s">
        <v>44</v>
      </c>
      <c r="K648" s="37" t="s">
        <v>22</v>
      </c>
      <c r="L648" s="37" t="s">
        <v>16</v>
      </c>
      <c r="M648" s="37">
        <v>26</v>
      </c>
      <c r="N648" s="37">
        <v>65</v>
      </c>
      <c r="O648" s="37">
        <v>0</v>
      </c>
      <c r="P648" s="37">
        <v>0</v>
      </c>
      <c r="Q648" s="37">
        <v>0</v>
      </c>
      <c r="R648" s="37">
        <v>0</v>
      </c>
      <c r="S648" s="37">
        <v>62</v>
      </c>
      <c r="T648" s="37">
        <v>0</v>
      </c>
      <c r="U648" s="37">
        <v>0</v>
      </c>
      <c r="V648" s="37">
        <v>0</v>
      </c>
    </row>
    <row r="649" spans="1:22" x14ac:dyDescent="0.3">
      <c r="A649" t="e">
        <f>VLOOKUP(novplus_data[[#This Row],[Locationid]], [1]LibPAS_data!$A$2:$D$264, 4, FALSE)</f>
        <v>#N/A</v>
      </c>
      <c r="B649" s="8" t="str">
        <f>TEXT(C649,"yyyy")&amp;"-"&amp;"Q"&amp;LOOKUP(MONTH(C649),{1,4,7,10},{1,2,3,4})</f>
        <v>2016-Q2</v>
      </c>
      <c r="C649" s="9">
        <v>42491</v>
      </c>
      <c r="D649" s="43">
        <f>YEAR(DATE(YEAR(novplus_data[[#This Row],[Date]]), MONTH(novplus_data[[#This Row],[Date]])+6,1))</f>
        <v>2016</v>
      </c>
      <c r="E649" s="37" t="str">
        <f>TEXT(novplus_data[[#This Row],[Date]], "YYYY")</f>
        <v>2016</v>
      </c>
      <c r="F649" s="43" t="str">
        <f>TEXT(novplus_data[[#This Row],[Date]], "MMM")</f>
        <v>May</v>
      </c>
      <c r="G649" s="37" t="str">
        <f>VLOOKUP(I649,[1]LibPAS_data!$A$2:$C$601,3,FALSE)</f>
        <v>Yuma</v>
      </c>
      <c r="H649" s="37" t="str">
        <f>VLOOKUP(I649,[1]LibPAS_data!$A$2:$C$601,2,FALSE)</f>
        <v>Yuma County Library District</v>
      </c>
      <c r="I649" s="11" t="s">
        <v>44</v>
      </c>
      <c r="K649" s="37" t="s">
        <v>23</v>
      </c>
      <c r="L649" s="37" t="s">
        <v>16</v>
      </c>
      <c r="M649" s="37">
        <v>4703</v>
      </c>
      <c r="N649" s="37">
        <v>16941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37">
        <v>0</v>
      </c>
      <c r="U649" s="37">
        <v>0</v>
      </c>
      <c r="V649" s="37">
        <v>0</v>
      </c>
    </row>
    <row r="650" spans="1:22" x14ac:dyDescent="0.3">
      <c r="A650">
        <f>VLOOKUP(novplus_data[[#This Row],[Locationid]], [1]LibPAS_data!$A$2:$D$264, 4, FALSE)</f>
        <v>11452</v>
      </c>
      <c r="B650" s="8" t="str">
        <f>TEXT(C650,"yyyy")&amp;"-"&amp;"Q"&amp;LOOKUP(MONTH(C650),{1,4,7,10},{1,2,3,4})</f>
        <v>2016-Q2</v>
      </c>
      <c r="C650" s="9">
        <v>42522</v>
      </c>
      <c r="D650" s="43">
        <f>YEAR(DATE(YEAR(novplus_data[[#This Row],[Date]]), MONTH(novplus_data[[#This Row],[Date]])+6,1))</f>
        <v>2016</v>
      </c>
      <c r="E650" s="37" t="str">
        <f>TEXT(novplus_data[[#This Row],[Date]], "YYYY")</f>
        <v>2016</v>
      </c>
      <c r="F650" s="43" t="str">
        <f>TEXT(novplus_data[[#This Row],[Date]], "MMM")</f>
        <v>Jun</v>
      </c>
      <c r="G650" s="37" t="str">
        <f>VLOOKUP(I650,[1]LibPAS_data!$A$2:$C$601,3,FALSE)</f>
        <v>Apache</v>
      </c>
      <c r="H650" s="37" t="str">
        <f>VLOOKUP(I650,[1]LibPAS_data!$A$2:$C$601,2,FALSE)</f>
        <v>Apache County Library District Office</v>
      </c>
      <c r="I650" s="3" t="s">
        <v>29</v>
      </c>
      <c r="K650" s="37" t="s">
        <v>15</v>
      </c>
      <c r="L650" s="37" t="s">
        <v>16</v>
      </c>
      <c r="M650" s="37">
        <v>2</v>
      </c>
      <c r="N650" s="37">
        <v>3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37">
        <v>0</v>
      </c>
      <c r="U650" s="37">
        <v>0</v>
      </c>
      <c r="V650" s="37">
        <v>0</v>
      </c>
    </row>
    <row r="651" spans="1:22" x14ac:dyDescent="0.3">
      <c r="A651">
        <f>VLOOKUP(novplus_data[[#This Row],[Locationid]], [1]LibPAS_data!$A$2:$D$264, 4, FALSE)</f>
        <v>63208</v>
      </c>
      <c r="B651" s="8" t="str">
        <f>TEXT(C651,"yyyy")&amp;"-"&amp;"Q"&amp;LOOKUP(MONTH(C651),{1,4,7,10},{1,2,3,4})</f>
        <v>2016-Q2</v>
      </c>
      <c r="C651" s="9">
        <v>42522</v>
      </c>
      <c r="D651" s="43">
        <f>YEAR(DATE(YEAR(novplus_data[[#This Row],[Date]]), MONTH(novplus_data[[#This Row],[Date]])+6,1))</f>
        <v>2016</v>
      </c>
      <c r="E651" s="37" t="str">
        <f>TEXT(novplus_data[[#This Row],[Date]], "YYYY")</f>
        <v>2016</v>
      </c>
      <c r="F651" s="43" t="str">
        <f>TEXT(novplus_data[[#This Row],[Date]], "MMM")</f>
        <v>Jun</v>
      </c>
      <c r="G651" s="37" t="str">
        <f>VLOOKUP(I651,[1]LibPAS_data!$A$2:$C$601,3,FALSE)</f>
        <v>Pinal</v>
      </c>
      <c r="H651" s="37" t="str">
        <f>VLOOKUP(I651,[1]LibPAS_data!$A$2:$C$601,2,FALSE)</f>
        <v>Apache Junction Public Library</v>
      </c>
      <c r="I651" s="3" t="s">
        <v>30</v>
      </c>
      <c r="K651" s="37" t="s">
        <v>15</v>
      </c>
      <c r="L651" s="37" t="s">
        <v>16</v>
      </c>
      <c r="M651" s="37">
        <v>1</v>
      </c>
      <c r="N651" s="37">
        <v>1</v>
      </c>
      <c r="O651" s="37">
        <v>0</v>
      </c>
      <c r="P651" s="37">
        <v>0</v>
      </c>
      <c r="Q651" s="37">
        <v>0</v>
      </c>
      <c r="R651" s="37">
        <v>0</v>
      </c>
      <c r="S651" s="37">
        <v>0</v>
      </c>
      <c r="T651" s="37">
        <v>0</v>
      </c>
      <c r="U651" s="37">
        <v>0</v>
      </c>
      <c r="V651" s="37">
        <v>0</v>
      </c>
    </row>
    <row r="652" spans="1:22" x14ac:dyDescent="0.3">
      <c r="A652" t="e">
        <f>VLOOKUP(novplus_data[[#This Row],[Locationid]], [1]LibPAS_data!$A$2:$D$264, 4, FALSE)</f>
        <v>#N/A</v>
      </c>
      <c r="B652" s="8" t="str">
        <f>TEXT(C652,"yyyy")&amp;"-"&amp;"Q"&amp;LOOKUP(MONTH(C652),{1,4,7,10},{1,2,3,4})</f>
        <v>2016-Q2</v>
      </c>
      <c r="C652" s="9">
        <v>42522</v>
      </c>
      <c r="D652" s="43">
        <f>YEAR(DATE(YEAR(novplus_data[[#This Row],[Date]]), MONTH(novplus_data[[#This Row],[Date]])+6,1))</f>
        <v>2016</v>
      </c>
      <c r="E652" s="37" t="str">
        <f>TEXT(novplus_data[[#This Row],[Date]], "YYYY")</f>
        <v>2016</v>
      </c>
      <c r="F652" s="43" t="str">
        <f>TEXT(novplus_data[[#This Row],[Date]], "MMM")</f>
        <v>Jun</v>
      </c>
      <c r="G652" s="37" t="str">
        <f>VLOOKUP(I652,[1]LibPAS_data!$A$2:$C$601,3,FALSE)</f>
        <v>State</v>
      </c>
      <c r="H652" s="37" t="str">
        <f>VLOOKUP(I652,[1]LibPAS_data!$A$2:$C$601,2,FALSE)</f>
        <v>Arizona State Library</v>
      </c>
      <c r="I652" s="11" t="s">
        <v>42</v>
      </c>
      <c r="K652" s="37" t="s">
        <v>17</v>
      </c>
      <c r="L652" s="37" t="s">
        <v>16</v>
      </c>
      <c r="M652" s="37">
        <v>60</v>
      </c>
      <c r="N652" s="37">
        <v>171</v>
      </c>
      <c r="O652" s="37">
        <v>0</v>
      </c>
      <c r="P652" s="37">
        <v>0</v>
      </c>
      <c r="Q652" s="37">
        <v>0</v>
      </c>
      <c r="R652" s="37">
        <v>0</v>
      </c>
      <c r="S652" s="37">
        <v>162</v>
      </c>
      <c r="T652" s="37">
        <v>0</v>
      </c>
      <c r="U652" s="37">
        <v>0</v>
      </c>
      <c r="V652" s="37">
        <v>0</v>
      </c>
    </row>
    <row r="653" spans="1:22" x14ac:dyDescent="0.3">
      <c r="A653" t="e">
        <f>VLOOKUP(novplus_data[[#This Row],[Locationid]], [1]LibPAS_data!$A$2:$D$264, 4, FALSE)</f>
        <v>#N/A</v>
      </c>
      <c r="B653" s="8" t="str">
        <f>TEXT(C653,"yyyy")&amp;"-"&amp;"Q"&amp;LOOKUP(MONTH(C653),{1,4,7,10},{1,2,3,4})</f>
        <v>2016-Q2</v>
      </c>
      <c r="C653" s="9">
        <v>42522</v>
      </c>
      <c r="D653" s="43">
        <f>YEAR(DATE(YEAR(novplus_data[[#This Row],[Date]]), MONTH(novplus_data[[#This Row],[Date]])+6,1))</f>
        <v>2016</v>
      </c>
      <c r="E653" s="37" t="str">
        <f>TEXT(novplus_data[[#This Row],[Date]], "YYYY")</f>
        <v>2016</v>
      </c>
      <c r="F653" s="43" t="str">
        <f>TEXT(novplus_data[[#This Row],[Date]], "MMM")</f>
        <v>Jun</v>
      </c>
      <c r="G653" s="37" t="str">
        <f>VLOOKUP(I653,[1]LibPAS_data!$A$2:$C$601,3,FALSE)</f>
        <v>State</v>
      </c>
      <c r="H653" s="37" t="str">
        <f>VLOOKUP(I653,[1]LibPAS_data!$A$2:$C$601,2,FALSE)</f>
        <v>Arizona State Library</v>
      </c>
      <c r="I653" s="11" t="s">
        <v>42</v>
      </c>
      <c r="K653" s="37" t="s">
        <v>15</v>
      </c>
      <c r="L653" s="37" t="s">
        <v>16</v>
      </c>
      <c r="M653" s="37">
        <v>28</v>
      </c>
      <c r="N653" s="37">
        <v>68</v>
      </c>
      <c r="O653" s="37">
        <v>0</v>
      </c>
      <c r="P653" s="37">
        <v>0</v>
      </c>
      <c r="Q653" s="37">
        <v>0</v>
      </c>
      <c r="R653" s="37">
        <v>0</v>
      </c>
      <c r="S653" s="37">
        <v>3</v>
      </c>
      <c r="T653" s="37">
        <v>0</v>
      </c>
      <c r="U653" s="37">
        <v>0</v>
      </c>
      <c r="V653" s="37">
        <v>0</v>
      </c>
    </row>
    <row r="654" spans="1:22" x14ac:dyDescent="0.3">
      <c r="A654">
        <f>VLOOKUP(novplus_data[[#This Row],[Locationid]], [1]LibPAS_data!$A$2:$D$264, 4, FALSE)</f>
        <v>1469</v>
      </c>
      <c r="B654" s="8" t="str">
        <f>TEXT(C654,"yyyy")&amp;"-"&amp;"Q"&amp;LOOKUP(MONTH(C654),{1,4,7,10},{1,2,3,4})</f>
        <v>2016-Q2</v>
      </c>
      <c r="C654" s="9">
        <v>42522</v>
      </c>
      <c r="D654" s="43">
        <f>YEAR(DATE(YEAR(novplus_data[[#This Row],[Date]]), MONTH(novplus_data[[#This Row],[Date]])+6,1))</f>
        <v>2016</v>
      </c>
      <c r="E654" s="37" t="str">
        <f>TEXT(novplus_data[[#This Row],[Date]], "YYYY")</f>
        <v>2016</v>
      </c>
      <c r="F654" s="43" t="str">
        <f>TEXT(novplus_data[[#This Row],[Date]], "MMM")</f>
        <v>Jun</v>
      </c>
      <c r="G654" s="37" t="str">
        <f>VLOOKUP(I654,[1]LibPAS_data!$A$2:$C$601,3,FALSE)</f>
        <v>Cochise</v>
      </c>
      <c r="H654" s="37" t="str">
        <f>VLOOKUP(I654,[1]LibPAS_data!$A$2:$C$601,2,FALSE)</f>
        <v>Cochise County Library District</v>
      </c>
      <c r="I654" s="11" t="s">
        <v>32</v>
      </c>
      <c r="K654" s="37" t="s">
        <v>18</v>
      </c>
      <c r="L654" s="37" t="s">
        <v>16</v>
      </c>
      <c r="M654" s="37">
        <v>41</v>
      </c>
      <c r="N654" s="37">
        <v>113</v>
      </c>
      <c r="O654" s="37">
        <v>0</v>
      </c>
      <c r="P654" s="37">
        <v>0</v>
      </c>
      <c r="Q654" s="37">
        <v>0</v>
      </c>
      <c r="R654" s="37">
        <v>0</v>
      </c>
      <c r="S654" s="37">
        <v>131</v>
      </c>
      <c r="T654" s="37">
        <v>0</v>
      </c>
      <c r="U654" s="37">
        <v>0</v>
      </c>
      <c r="V654" s="37">
        <v>0</v>
      </c>
    </row>
    <row r="655" spans="1:22" x14ac:dyDescent="0.3">
      <c r="A655">
        <f>VLOOKUP(novplus_data[[#This Row],[Locationid]], [1]LibPAS_data!$A$2:$D$264, 4, FALSE)</f>
        <v>9676</v>
      </c>
      <c r="B655" s="8" t="str">
        <f>TEXT(C655,"yyyy")&amp;"-"&amp;"Q"&amp;LOOKUP(MONTH(C655),{1,4,7,10},{1,2,3,4})</f>
        <v>2016-Q2</v>
      </c>
      <c r="C655" s="9">
        <v>42522</v>
      </c>
      <c r="D655" s="43">
        <f>YEAR(DATE(YEAR(novplus_data[[#This Row],[Date]]), MONTH(novplus_data[[#This Row],[Date]])+6,1))</f>
        <v>2016</v>
      </c>
      <c r="E655" s="37" t="str">
        <f>TEXT(novplus_data[[#This Row],[Date]], "YYYY")</f>
        <v>2016</v>
      </c>
      <c r="F655" s="43" t="str">
        <f>TEXT(novplus_data[[#This Row],[Date]], "MMM")</f>
        <v>Jun</v>
      </c>
      <c r="G655" s="37" t="str">
        <f>VLOOKUP(I655,[1]LibPAS_data!$A$2:$C$601,3,FALSE)</f>
        <v>Pinal</v>
      </c>
      <c r="H655" s="37" t="str">
        <f>VLOOKUP(I655,[1]LibPAS_data!$A$2:$C$601,2,FALSE)</f>
        <v>Coolidge Public Library</v>
      </c>
      <c r="I655" s="3" t="s">
        <v>57</v>
      </c>
      <c r="K655" s="37" t="s">
        <v>15</v>
      </c>
      <c r="L655" s="37" t="s">
        <v>16</v>
      </c>
      <c r="M655" s="37">
        <v>1</v>
      </c>
      <c r="N655" s="37">
        <v>1</v>
      </c>
      <c r="O655" s="37">
        <v>0</v>
      </c>
      <c r="P655" s="37">
        <v>0</v>
      </c>
      <c r="Q655" s="37">
        <v>0</v>
      </c>
      <c r="R655" s="37">
        <v>0</v>
      </c>
      <c r="S655" s="37">
        <v>1</v>
      </c>
      <c r="T655" s="37">
        <v>0</v>
      </c>
      <c r="U655" s="37">
        <v>0</v>
      </c>
      <c r="V655" s="37">
        <v>0</v>
      </c>
    </row>
    <row r="656" spans="1:22" x14ac:dyDescent="0.3">
      <c r="A656">
        <f>VLOOKUP(novplus_data[[#This Row],[Locationid]], [1]LibPAS_data!$A$2:$D$264, 4, FALSE)</f>
        <v>3457</v>
      </c>
      <c r="B656" s="8" t="str">
        <f>TEXT(C656,"yyyy")&amp;"-"&amp;"Q"&amp;LOOKUP(MONTH(C656),{1,4,7,10},{1,2,3,4})</f>
        <v>2016-Q2</v>
      </c>
      <c r="C656" s="9">
        <v>42522</v>
      </c>
      <c r="D656" s="43">
        <f>YEAR(DATE(YEAR(novplus_data[[#This Row],[Date]]), MONTH(novplus_data[[#This Row],[Date]])+6,1))</f>
        <v>2016</v>
      </c>
      <c r="E656" s="37" t="str">
        <f>TEXT(novplus_data[[#This Row],[Date]], "YYYY")</f>
        <v>2016</v>
      </c>
      <c r="F656" s="43" t="str">
        <f>TEXT(novplus_data[[#This Row],[Date]], "MMM")</f>
        <v>Jun</v>
      </c>
      <c r="G656" s="37" t="str">
        <f>VLOOKUP(I656,[1]LibPAS_data!$A$2:$C$601,3,FALSE)</f>
        <v>Pinal</v>
      </c>
      <c r="H656" s="37" t="str">
        <f>VLOOKUP(I656,[1]LibPAS_data!$A$2:$C$601,2,FALSE)</f>
        <v>Eloy Santa Cruz Library</v>
      </c>
      <c r="I656" s="3" t="s">
        <v>58</v>
      </c>
      <c r="K656" s="37" t="s">
        <v>15</v>
      </c>
      <c r="L656" s="37" t="s">
        <v>16</v>
      </c>
      <c r="M656" s="37">
        <v>1</v>
      </c>
      <c r="N656" s="37">
        <v>1</v>
      </c>
      <c r="O656" s="37">
        <v>0</v>
      </c>
      <c r="P656" s="37">
        <v>0</v>
      </c>
      <c r="Q656" s="37">
        <v>0</v>
      </c>
      <c r="R656" s="37">
        <v>0</v>
      </c>
      <c r="S656" s="37">
        <v>0</v>
      </c>
      <c r="T656" s="37">
        <v>0</v>
      </c>
      <c r="U656" s="37">
        <v>0</v>
      </c>
      <c r="V656" s="37">
        <v>0</v>
      </c>
    </row>
    <row r="657" spans="1:22" x14ac:dyDescent="0.3">
      <c r="A657">
        <f>VLOOKUP(novplus_data[[#This Row],[Locationid]], [1]LibPAS_data!$A$2:$D$264, 4, FALSE)</f>
        <v>72247</v>
      </c>
      <c r="B657" s="8" t="str">
        <f>TEXT(C657,"yyyy")&amp;"-"&amp;"Q"&amp;LOOKUP(MONTH(C657),{1,4,7,10},{1,2,3,4})</f>
        <v>2016-Q2</v>
      </c>
      <c r="C657" s="9">
        <v>42522</v>
      </c>
      <c r="D657" s="43">
        <f>YEAR(DATE(YEAR(novplus_data[[#This Row],[Date]]), MONTH(novplus_data[[#This Row],[Date]])+6,1))</f>
        <v>2016</v>
      </c>
      <c r="E657" s="37" t="str">
        <f>TEXT(novplus_data[[#This Row],[Date]], "YYYY")</f>
        <v>2016</v>
      </c>
      <c r="F657" s="43" t="str">
        <f>TEXT(novplus_data[[#This Row],[Date]], "MMM")</f>
        <v>Jun</v>
      </c>
      <c r="G657" s="37" t="str">
        <f>VLOOKUP(I657,[1]LibPAS_data!$A$2:$C$601,3,FALSE)</f>
        <v>Coconino</v>
      </c>
      <c r="H657" s="37" t="str">
        <f>VLOOKUP(I657,[1]LibPAS_data!$A$2:$C$601,2,FALSE)</f>
        <v>Flagstaff City-Coconino County Public Library</v>
      </c>
      <c r="I657" s="11" t="s">
        <v>33</v>
      </c>
      <c r="K657" s="37" t="s">
        <v>15</v>
      </c>
      <c r="L657" s="37" t="s">
        <v>16</v>
      </c>
      <c r="M657" s="37">
        <v>75</v>
      </c>
      <c r="N657" s="37">
        <v>470</v>
      </c>
      <c r="O657" s="37">
        <v>0</v>
      </c>
      <c r="P657" s="37">
        <v>0</v>
      </c>
      <c r="Q657" s="37">
        <v>0</v>
      </c>
      <c r="R657" s="37">
        <v>0</v>
      </c>
      <c r="S657" s="37">
        <v>368</v>
      </c>
      <c r="T657" s="37">
        <v>0</v>
      </c>
      <c r="U657" s="37">
        <v>0</v>
      </c>
      <c r="V657" s="37">
        <v>510</v>
      </c>
    </row>
    <row r="658" spans="1:22" x14ac:dyDescent="0.3">
      <c r="A658">
        <f>VLOOKUP(novplus_data[[#This Row],[Locationid]], [1]LibPAS_data!$A$2:$D$264, 4, FALSE)</f>
        <v>72</v>
      </c>
      <c r="B658" s="8" t="str">
        <f>TEXT(C658,"yyyy")&amp;"-"&amp;"Q"&amp;LOOKUP(MONTH(C658),{1,4,7,10},{1,2,3,4})</f>
        <v>2016-Q2</v>
      </c>
      <c r="C658" s="9">
        <v>42522</v>
      </c>
      <c r="D658" s="43">
        <f>YEAR(DATE(YEAR(novplus_data[[#This Row],[Date]]), MONTH(novplus_data[[#This Row],[Date]])+6,1))</f>
        <v>2016</v>
      </c>
      <c r="E658" s="37" t="str">
        <f>TEXT(novplus_data[[#This Row],[Date]], "YYYY")</f>
        <v>2016</v>
      </c>
      <c r="F658" s="43" t="str">
        <f>TEXT(novplus_data[[#This Row],[Date]], "MMM")</f>
        <v>Jun</v>
      </c>
      <c r="G658" s="37" t="str">
        <f>VLOOKUP(I658,[1]LibPAS_data!$A$2:$C$601,3,FALSE)</f>
        <v>Gila</v>
      </c>
      <c r="H658" s="37" t="str">
        <f>VLOOKUP(I658,[1]LibPAS_data!$A$2:$C$601,2,FALSE)</f>
        <v>Gila County Library District</v>
      </c>
      <c r="I658" s="13" t="s">
        <v>34</v>
      </c>
      <c r="K658" s="37" t="s">
        <v>15</v>
      </c>
      <c r="L658" s="37" t="s">
        <v>16</v>
      </c>
      <c r="M658" s="37">
        <v>48</v>
      </c>
      <c r="N658" s="37">
        <v>912</v>
      </c>
      <c r="O658" s="37">
        <v>0</v>
      </c>
      <c r="P658" s="37">
        <v>0</v>
      </c>
      <c r="Q658" s="37">
        <v>0</v>
      </c>
      <c r="R658" s="37">
        <v>0</v>
      </c>
      <c r="S658" s="37">
        <v>428</v>
      </c>
      <c r="T658" s="37">
        <v>0</v>
      </c>
      <c r="U658" s="37">
        <v>0</v>
      </c>
      <c r="V658" s="37">
        <v>0</v>
      </c>
    </row>
    <row r="659" spans="1:22" x14ac:dyDescent="0.3">
      <c r="A659">
        <f>VLOOKUP(novplus_data[[#This Row],[Locationid]], [1]LibPAS_data!$A$2:$D$264, 4, FALSE)</f>
        <v>33183</v>
      </c>
      <c r="B659" s="8" t="str">
        <f>TEXT(C659,"yyyy")&amp;"-"&amp;"Q"&amp;LOOKUP(MONTH(C659),{1,4,7,10},{1,2,3,4})</f>
        <v>2016-Q2</v>
      </c>
      <c r="C659" s="9">
        <v>42522</v>
      </c>
      <c r="D659" s="43">
        <f>YEAR(DATE(YEAR(novplus_data[[#This Row],[Date]]), MONTH(novplus_data[[#This Row],[Date]])+6,1))</f>
        <v>2016</v>
      </c>
      <c r="E659" s="37" t="str">
        <f>TEXT(novplus_data[[#This Row],[Date]], "YYYY")</f>
        <v>2016</v>
      </c>
      <c r="F659" s="43" t="str">
        <f>TEXT(novplus_data[[#This Row],[Date]], "MMM")</f>
        <v>Jun</v>
      </c>
      <c r="G659" s="37" t="str">
        <f>VLOOKUP(I659,[1]LibPAS_data!$A$2:$C$601,3,FALSE)</f>
        <v>Pinal</v>
      </c>
      <c r="H659" s="37" t="str">
        <f>VLOOKUP(I659,[1]LibPAS_data!$A$2:$C$601,2,FALSE)</f>
        <v>Maricopa Community Library</v>
      </c>
      <c r="I659" s="3" t="s">
        <v>61</v>
      </c>
      <c r="K659" s="37" t="s">
        <v>15</v>
      </c>
      <c r="L659" s="37" t="s">
        <v>16</v>
      </c>
      <c r="M659" s="37">
        <v>1</v>
      </c>
      <c r="N659" s="37">
        <v>1</v>
      </c>
      <c r="O659" s="37">
        <v>0</v>
      </c>
      <c r="P659" s="37">
        <v>0</v>
      </c>
      <c r="Q659" s="37">
        <v>0</v>
      </c>
      <c r="R659" s="37">
        <v>0</v>
      </c>
      <c r="S659" s="37">
        <v>1</v>
      </c>
      <c r="T659" s="37">
        <v>0</v>
      </c>
      <c r="U659" s="37">
        <v>0</v>
      </c>
      <c r="V659" s="37">
        <v>0</v>
      </c>
    </row>
    <row r="660" spans="1:22" x14ac:dyDescent="0.3">
      <c r="A660">
        <f>VLOOKUP(novplus_data[[#This Row],[Locationid]], [1]LibPAS_data!$A$2:$D$264, 4, FALSE)</f>
        <v>87143</v>
      </c>
      <c r="B660" s="8" t="str">
        <f>TEXT(C660,"yyyy")&amp;"-"&amp;"Q"&amp;LOOKUP(MONTH(C660),{1,4,7,10},{1,2,3,4})</f>
        <v>2016-Q2</v>
      </c>
      <c r="C660" s="9">
        <v>42522</v>
      </c>
      <c r="D660" s="43">
        <f>YEAR(DATE(YEAR(novplus_data[[#This Row],[Date]]), MONTH(novplus_data[[#This Row],[Date]])+6,1))</f>
        <v>2016</v>
      </c>
      <c r="E660" s="37" t="str">
        <f>TEXT(novplus_data[[#This Row],[Date]], "YYYY")</f>
        <v>2016</v>
      </c>
      <c r="F660" s="43" t="str">
        <f>TEXT(novplus_data[[#This Row],[Date]], "MMM")</f>
        <v>Jun</v>
      </c>
      <c r="G660" s="37" t="str">
        <f>VLOOKUP(I660,[1]LibPAS_data!$A$2:$C$601,3,FALSE)</f>
        <v>Mohave</v>
      </c>
      <c r="H660" s="37" t="str">
        <f>VLOOKUP(I660,[1]LibPAS_data!$A$2:$C$601,2,FALSE)</f>
        <v>Mohave County Library District</v>
      </c>
      <c r="I660" s="11" t="s">
        <v>36</v>
      </c>
      <c r="K660" s="37" t="s">
        <v>15</v>
      </c>
      <c r="L660" s="37" t="s">
        <v>16</v>
      </c>
      <c r="M660" s="37">
        <v>90</v>
      </c>
      <c r="N660" s="37">
        <v>694</v>
      </c>
      <c r="O660" s="37">
        <v>1</v>
      </c>
      <c r="P660" s="37">
        <v>1</v>
      </c>
      <c r="Q660" s="37">
        <v>0</v>
      </c>
      <c r="R660" s="37">
        <v>0</v>
      </c>
      <c r="S660" s="37">
        <v>584</v>
      </c>
      <c r="T660" s="37">
        <v>0</v>
      </c>
      <c r="U660" s="37">
        <v>0</v>
      </c>
      <c r="V660" s="37">
        <v>0</v>
      </c>
    </row>
    <row r="661" spans="1:22" x14ac:dyDescent="0.3">
      <c r="A661">
        <f>VLOOKUP(novplus_data[[#This Row],[Locationid]], [1]LibPAS_data!$A$2:$D$264, 4, FALSE)</f>
        <v>2461</v>
      </c>
      <c r="B661" s="8" t="str">
        <f>TEXT(C661,"yyyy")&amp;"-"&amp;"Q"&amp;LOOKUP(MONTH(C661),{1,4,7,10},{1,2,3,4})</f>
        <v>2016-Q2</v>
      </c>
      <c r="C661" s="9">
        <v>42522</v>
      </c>
      <c r="D661" s="43">
        <f>YEAR(DATE(YEAR(novplus_data[[#This Row],[Date]]), MONTH(novplus_data[[#This Row],[Date]])+6,1))</f>
        <v>2016</v>
      </c>
      <c r="E661" s="37" t="str">
        <f>TEXT(novplus_data[[#This Row],[Date]], "YYYY")</f>
        <v>2016</v>
      </c>
      <c r="F661" s="43" t="str">
        <f>TEXT(novplus_data[[#This Row],[Date]], "MMM")</f>
        <v>Jun</v>
      </c>
      <c r="G661" s="37" t="str">
        <f>VLOOKUP(I661,[1]LibPAS_data!$A$2:$C$601,3,FALSE)</f>
        <v>Navajo</v>
      </c>
      <c r="H661" s="37" t="str">
        <f>VLOOKUP(I661,[1]LibPAS_data!$A$2:$C$601,2,FALSE)</f>
        <v>Navajo County Library District</v>
      </c>
      <c r="I661" s="11" t="s">
        <v>37</v>
      </c>
      <c r="K661" s="37" t="s">
        <v>15</v>
      </c>
      <c r="L661" s="37" t="s">
        <v>16</v>
      </c>
      <c r="M661" s="37">
        <v>10</v>
      </c>
      <c r="N661" s="37">
        <v>18</v>
      </c>
      <c r="O661" s="37">
        <v>0</v>
      </c>
      <c r="P661" s="37">
        <v>0</v>
      </c>
      <c r="Q661" s="37">
        <v>0</v>
      </c>
      <c r="R661" s="37">
        <v>0</v>
      </c>
      <c r="S661" s="37">
        <v>4</v>
      </c>
      <c r="T661" s="37">
        <v>0</v>
      </c>
      <c r="U661" s="37">
        <v>0</v>
      </c>
      <c r="V661" s="37">
        <v>0</v>
      </c>
    </row>
    <row r="662" spans="1:22" x14ac:dyDescent="0.3">
      <c r="A662">
        <f>VLOOKUP(novplus_data[[#This Row],[Locationid]], [1]LibPAS_data!$A$2:$D$264, 4, FALSE)</f>
        <v>405419</v>
      </c>
      <c r="B662" s="8" t="str">
        <f>TEXT(C662,"yyyy")&amp;"-"&amp;"Q"&amp;LOOKUP(MONTH(C662),{1,4,7,10},{1,2,3,4})</f>
        <v>2016-Q2</v>
      </c>
      <c r="C662" s="9">
        <v>42522</v>
      </c>
      <c r="D662" s="43">
        <f>YEAR(DATE(YEAR(novplus_data[[#This Row],[Date]]), MONTH(novplus_data[[#This Row],[Date]])+6,1))</f>
        <v>2016</v>
      </c>
      <c r="E662" s="37" t="str">
        <f>TEXT(novplus_data[[#This Row],[Date]], "YYYY")</f>
        <v>2016</v>
      </c>
      <c r="F662" s="43" t="str">
        <f>TEXT(novplus_data[[#This Row],[Date]], "MMM")</f>
        <v>Jun</v>
      </c>
      <c r="G662" s="37" t="str">
        <f>VLOOKUP(I662,[1]LibPAS_data!$A$2:$C$601,3,FALSE)</f>
        <v>Pima</v>
      </c>
      <c r="H662" s="37" t="str">
        <f>VLOOKUP(I662,[1]LibPAS_data!$A$2:$C$601,2,FALSE)</f>
        <v>Pima County Public Library</v>
      </c>
      <c r="I662" s="11" t="s">
        <v>38</v>
      </c>
      <c r="K662" s="37" t="s">
        <v>19</v>
      </c>
      <c r="L662" s="37" t="s">
        <v>16</v>
      </c>
      <c r="M662" s="37">
        <v>37298</v>
      </c>
      <c r="N662" s="37">
        <v>117794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37">
        <v>0</v>
      </c>
      <c r="U662" s="37">
        <v>0</v>
      </c>
      <c r="V662" s="37">
        <v>0</v>
      </c>
    </row>
    <row r="663" spans="1:22" x14ac:dyDescent="0.3">
      <c r="A663">
        <f>VLOOKUP(novplus_data[[#This Row],[Locationid]], [1]LibPAS_data!$A$2:$D$264, 4, FALSE)</f>
        <v>405419</v>
      </c>
      <c r="B663" s="8" t="str">
        <f>TEXT(C663,"yyyy")&amp;"-"&amp;"Q"&amp;LOOKUP(MONTH(C663),{1,4,7,10},{1,2,3,4})</f>
        <v>2016-Q2</v>
      </c>
      <c r="C663" s="9">
        <v>42522</v>
      </c>
      <c r="D663" s="43">
        <f>YEAR(DATE(YEAR(novplus_data[[#This Row],[Date]]), MONTH(novplus_data[[#This Row],[Date]])+6,1))</f>
        <v>2016</v>
      </c>
      <c r="E663" s="37" t="str">
        <f>TEXT(novplus_data[[#This Row],[Date]], "YYYY")</f>
        <v>2016</v>
      </c>
      <c r="F663" s="43" t="str">
        <f>TEXT(novplus_data[[#This Row],[Date]], "MMM")</f>
        <v>Jun</v>
      </c>
      <c r="G663" s="37" t="str">
        <f>VLOOKUP(I663,[1]LibPAS_data!$A$2:$C$601,3,FALSE)</f>
        <v>Pima</v>
      </c>
      <c r="H663" s="37" t="str">
        <f>VLOOKUP(I663,[1]LibPAS_data!$A$2:$C$601,2,FALSE)</f>
        <v>Pima County Public Library</v>
      </c>
      <c r="I663" s="11" t="s">
        <v>38</v>
      </c>
      <c r="K663" s="37" t="s">
        <v>68</v>
      </c>
      <c r="L663" s="37" t="s">
        <v>16</v>
      </c>
      <c r="M663" s="37">
        <v>368703</v>
      </c>
      <c r="N663" s="37">
        <v>369654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37">
        <v>0</v>
      </c>
      <c r="U663" s="37">
        <v>0</v>
      </c>
      <c r="V663" s="37">
        <v>0</v>
      </c>
    </row>
    <row r="664" spans="1:22" x14ac:dyDescent="0.3">
      <c r="A664">
        <f>VLOOKUP(novplus_data[[#This Row],[Locationid]], [1]LibPAS_data!$A$2:$D$264, 4, FALSE)</f>
        <v>405419</v>
      </c>
      <c r="B664" s="8" t="str">
        <f>TEXT(C664,"yyyy")&amp;"-"&amp;"Q"&amp;LOOKUP(MONTH(C664),{1,4,7,10},{1,2,3,4})</f>
        <v>2016-Q2</v>
      </c>
      <c r="C664" s="9">
        <v>42522</v>
      </c>
      <c r="D664" s="43">
        <f>YEAR(DATE(YEAR(novplus_data[[#This Row],[Date]]), MONTH(novplus_data[[#This Row],[Date]])+6,1))</f>
        <v>2016</v>
      </c>
      <c r="E664" s="37" t="str">
        <f>TEXT(novplus_data[[#This Row],[Date]], "YYYY")</f>
        <v>2016</v>
      </c>
      <c r="F664" s="43" t="str">
        <f>TEXT(novplus_data[[#This Row],[Date]], "MMM")</f>
        <v>Jun</v>
      </c>
      <c r="G664" s="37" t="str">
        <f>VLOOKUP(I664,[1]LibPAS_data!$A$2:$C$601,3,FALSE)</f>
        <v>Pima</v>
      </c>
      <c r="H664" s="37" t="str">
        <f>VLOOKUP(I664,[1]LibPAS_data!$A$2:$C$601,2,FALSE)</f>
        <v>Pima County Public Library</v>
      </c>
      <c r="I664" s="11" t="s">
        <v>38</v>
      </c>
      <c r="K664" s="37" t="s">
        <v>15</v>
      </c>
      <c r="L664" s="37" t="s">
        <v>16</v>
      </c>
      <c r="M664" s="37">
        <v>120</v>
      </c>
      <c r="N664" s="37">
        <v>363</v>
      </c>
      <c r="O664" s="37">
        <v>0</v>
      </c>
      <c r="P664" s="37">
        <v>0</v>
      </c>
      <c r="Q664" s="37">
        <v>0</v>
      </c>
      <c r="R664" s="37">
        <v>0</v>
      </c>
      <c r="S664" s="37">
        <v>295</v>
      </c>
      <c r="T664" s="37">
        <v>0</v>
      </c>
      <c r="U664" s="37">
        <v>0</v>
      </c>
      <c r="V664" s="37">
        <v>38</v>
      </c>
    </row>
    <row r="665" spans="1:22" x14ac:dyDescent="0.3">
      <c r="A665">
        <f>VLOOKUP(novplus_data[[#This Row],[Locationid]], [1]LibPAS_data!$A$2:$D$264, 4, FALSE)</f>
        <v>8901</v>
      </c>
      <c r="B665" s="8" t="str">
        <f>TEXT(C665,"yyyy")&amp;"-"&amp;"Q"&amp;LOOKUP(MONTH(C665),{1,4,7,10},{1,2,3,4})</f>
        <v>2016-Q2</v>
      </c>
      <c r="C665" s="9">
        <v>42522</v>
      </c>
      <c r="D665" s="43">
        <f>YEAR(DATE(YEAR(novplus_data[[#This Row],[Date]]), MONTH(novplus_data[[#This Row],[Date]])+6,1))</f>
        <v>2016</v>
      </c>
      <c r="E665" s="37" t="str">
        <f>TEXT(novplus_data[[#This Row],[Date]], "YYYY")</f>
        <v>2016</v>
      </c>
      <c r="F665" s="43" t="str">
        <f>TEXT(novplus_data[[#This Row],[Date]], "MMM")</f>
        <v>Jun</v>
      </c>
      <c r="G665" s="37" t="str">
        <f>VLOOKUP(I665,[1]LibPAS_data!$A$2:$C$601,3,FALSE)</f>
        <v>Pinal</v>
      </c>
      <c r="H665" s="37" t="str">
        <f>VLOOKUP(I665,[1]LibPAS_data!$A$2:$C$601,2,FALSE)</f>
        <v>Pinal County Library District</v>
      </c>
      <c r="I665" s="11" t="s">
        <v>54</v>
      </c>
      <c r="K665" s="37" t="s">
        <v>15</v>
      </c>
      <c r="L665" s="37" t="s">
        <v>16</v>
      </c>
      <c r="M665" s="37">
        <v>61</v>
      </c>
      <c r="N665" s="37">
        <v>213</v>
      </c>
      <c r="O665" s="37">
        <v>0</v>
      </c>
      <c r="P665" s="37">
        <v>0</v>
      </c>
      <c r="Q665" s="37">
        <v>0</v>
      </c>
      <c r="R665" s="37">
        <v>0</v>
      </c>
      <c r="S665" s="37">
        <v>219</v>
      </c>
      <c r="T665" s="37">
        <v>0</v>
      </c>
      <c r="U665" s="37">
        <v>0</v>
      </c>
      <c r="V665" s="37">
        <v>3</v>
      </c>
    </row>
    <row r="666" spans="1:22" x14ac:dyDescent="0.3">
      <c r="A666">
        <f>VLOOKUP(novplus_data[[#This Row],[Locationid]], [1]LibPAS_data!$A$2:$D$264, 4, FALSE)</f>
        <v>29416</v>
      </c>
      <c r="B666" s="8" t="str">
        <f>TEXT(C666,"yyyy")&amp;"-"&amp;"Q"&amp;LOOKUP(MONTH(C666),{1,4,7,10},{1,2,3,4})</f>
        <v>2016-Q2</v>
      </c>
      <c r="C666" s="9">
        <v>42522</v>
      </c>
      <c r="D666" s="43">
        <f>YEAR(DATE(YEAR(novplus_data[[#This Row],[Date]]), MONTH(novplus_data[[#This Row],[Date]])+6,1))</f>
        <v>2016</v>
      </c>
      <c r="E666" s="37" t="str">
        <f>TEXT(novplus_data[[#This Row],[Date]], "YYYY")</f>
        <v>2016</v>
      </c>
      <c r="F666" s="43" t="str">
        <f>TEXT(novplus_data[[#This Row],[Date]], "MMM")</f>
        <v>Jun</v>
      </c>
      <c r="G666" s="37" t="str">
        <f>VLOOKUP(I666,[1]LibPAS_data!$A$2:$C$601,3,FALSE)</f>
        <v>Yavapai</v>
      </c>
      <c r="H666" s="37" t="str">
        <f>VLOOKUP(I666,[1]LibPAS_data!$A$2:$C$601,2,FALSE)</f>
        <v>Prescott Public Library</v>
      </c>
      <c r="I666" s="11" t="s">
        <v>39</v>
      </c>
      <c r="K666" s="37" t="s">
        <v>15</v>
      </c>
      <c r="L666" s="37" t="s">
        <v>16</v>
      </c>
      <c r="M666" s="37">
        <v>49</v>
      </c>
      <c r="N666" s="37">
        <v>148</v>
      </c>
      <c r="O666" s="37">
        <v>0</v>
      </c>
      <c r="P666" s="37">
        <v>0</v>
      </c>
      <c r="Q666" s="37">
        <v>0</v>
      </c>
      <c r="R666" s="37">
        <v>0</v>
      </c>
      <c r="S666" s="37">
        <v>195</v>
      </c>
      <c r="T666" s="37">
        <v>0</v>
      </c>
      <c r="U666" s="37">
        <v>0</v>
      </c>
      <c r="V666" s="37">
        <v>15</v>
      </c>
    </row>
    <row r="667" spans="1:22" x14ac:dyDescent="0.3">
      <c r="A667">
        <f>VLOOKUP(novplus_data[[#This Row],[Locationid]], [1]LibPAS_data!$A$2:$D$264, 4, FALSE)</f>
        <v>11980</v>
      </c>
      <c r="B667" s="8" t="str">
        <f>TEXT(C667,"yyyy")&amp;"-"&amp;"Q"&amp;LOOKUP(MONTH(C667),{1,4,7,10},{1,2,3,4})</f>
        <v>2016-Q2</v>
      </c>
      <c r="C667" s="9">
        <v>42522</v>
      </c>
      <c r="D667" s="43">
        <f>YEAR(DATE(YEAR(novplus_data[[#This Row],[Date]]), MONTH(novplus_data[[#This Row],[Date]])+6,1))</f>
        <v>2016</v>
      </c>
      <c r="E667" s="37" t="str">
        <f>TEXT(novplus_data[[#This Row],[Date]], "YYYY")</f>
        <v>2016</v>
      </c>
      <c r="F667" s="43" t="str">
        <f>TEXT(novplus_data[[#This Row],[Date]], "MMM")</f>
        <v>Jun</v>
      </c>
      <c r="G667" s="37" t="str">
        <f>VLOOKUP(I667,[1]LibPAS_data!$A$2:$C$601,3,FALSE)</f>
        <v>Graham</v>
      </c>
      <c r="H667" s="37" t="str">
        <f>VLOOKUP(I667,[1]LibPAS_data!$A$2:$C$601,2,FALSE)</f>
        <v>Safford City - Graham County Library</v>
      </c>
      <c r="I667" s="11" t="s">
        <v>41</v>
      </c>
      <c r="K667" s="37" t="s">
        <v>15</v>
      </c>
      <c r="L667" s="37" t="s">
        <v>16</v>
      </c>
      <c r="M667" s="37">
        <v>6</v>
      </c>
      <c r="N667" s="37">
        <v>19</v>
      </c>
      <c r="O667" s="37">
        <v>0</v>
      </c>
      <c r="P667" s="37">
        <v>0</v>
      </c>
      <c r="Q667" s="37">
        <v>0</v>
      </c>
      <c r="R667" s="37">
        <v>0</v>
      </c>
      <c r="S667" s="37">
        <v>6</v>
      </c>
      <c r="T667" s="37">
        <v>0</v>
      </c>
      <c r="U667" s="37">
        <v>0</v>
      </c>
      <c r="V667" s="37">
        <v>0</v>
      </c>
    </row>
    <row r="668" spans="1:22" x14ac:dyDescent="0.3">
      <c r="A668">
        <f>VLOOKUP(novplus_data[[#This Row],[Locationid]], [1]LibPAS_data!$A$2:$D$264, 4, FALSE)</f>
        <v>9301</v>
      </c>
      <c r="B668" s="8" t="str">
        <f>TEXT(C668,"yyyy")&amp;"-"&amp;"Q"&amp;LOOKUP(MONTH(C668),{1,4,7,10},{1,2,3,4})</f>
        <v>2016-Q2</v>
      </c>
      <c r="C668" s="9">
        <v>42522</v>
      </c>
      <c r="D668" s="43">
        <f>YEAR(DATE(YEAR(novplus_data[[#This Row],[Date]]), MONTH(novplus_data[[#This Row],[Date]])+6,1))</f>
        <v>2016</v>
      </c>
      <c r="E668" s="37" t="str">
        <f>TEXT(novplus_data[[#This Row],[Date]], "YYYY")</f>
        <v>2016</v>
      </c>
      <c r="F668" s="43" t="str">
        <f>TEXT(novplus_data[[#This Row],[Date]], "MMM")</f>
        <v>Jun</v>
      </c>
      <c r="G668" s="37" t="str">
        <f>VLOOKUP(I668,[1]LibPAS_data!$A$2:$C$601,3,FALSE)</f>
        <v>Yavapai</v>
      </c>
      <c r="H668" s="37" t="str">
        <f>VLOOKUP(I668,[1]LibPAS_data!$A$2:$C$601,2,FALSE)</f>
        <v>Yavapai County Library District</v>
      </c>
      <c r="I668" s="11" t="s">
        <v>43</v>
      </c>
      <c r="K668" s="37" t="s">
        <v>21</v>
      </c>
      <c r="L668" s="37" t="s">
        <v>16</v>
      </c>
      <c r="M668" s="37">
        <v>56916</v>
      </c>
      <c r="N668" s="37">
        <v>158753</v>
      </c>
      <c r="O668" s="37">
        <v>0</v>
      </c>
      <c r="P668" s="37">
        <v>0</v>
      </c>
      <c r="Q668" s="37">
        <v>0</v>
      </c>
      <c r="R668" s="37">
        <v>0</v>
      </c>
      <c r="S668" s="37">
        <v>0</v>
      </c>
      <c r="T668" s="37">
        <v>0</v>
      </c>
      <c r="U668" s="37">
        <v>0</v>
      </c>
      <c r="V668" s="37">
        <v>0</v>
      </c>
    </row>
    <row r="669" spans="1:22" x14ac:dyDescent="0.3">
      <c r="A669">
        <f>VLOOKUP(novplus_data[[#This Row],[Locationid]], [1]LibPAS_data!$A$2:$D$264, 4, FALSE)</f>
        <v>9301</v>
      </c>
      <c r="B669" s="8" t="str">
        <f>TEXT(C669,"yyyy")&amp;"-"&amp;"Q"&amp;LOOKUP(MONTH(C669),{1,4,7,10},{1,2,3,4})</f>
        <v>2016-Q2</v>
      </c>
      <c r="C669" s="9">
        <v>42522</v>
      </c>
      <c r="D669" s="43">
        <f>YEAR(DATE(YEAR(novplus_data[[#This Row],[Date]]), MONTH(novplus_data[[#This Row],[Date]])+6,1))</f>
        <v>2016</v>
      </c>
      <c r="E669" s="37" t="str">
        <f>TEXT(novplus_data[[#This Row],[Date]], "YYYY")</f>
        <v>2016</v>
      </c>
      <c r="F669" s="43" t="str">
        <f>TEXT(novplus_data[[#This Row],[Date]], "MMM")</f>
        <v>Jun</v>
      </c>
      <c r="G669" s="37" t="str">
        <f>VLOOKUP(I669,[1]LibPAS_data!$A$2:$C$601,3,FALSE)</f>
        <v>Yavapai</v>
      </c>
      <c r="H669" s="37" t="str">
        <f>VLOOKUP(I669,[1]LibPAS_data!$A$2:$C$601,2,FALSE)</f>
        <v>Yavapai County Library District</v>
      </c>
      <c r="I669" s="11" t="s">
        <v>43</v>
      </c>
      <c r="K669" s="37" t="s">
        <v>23</v>
      </c>
      <c r="L669" s="37" t="s">
        <v>16</v>
      </c>
      <c r="M669" s="37">
        <v>1</v>
      </c>
      <c r="N669" s="37">
        <v>1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37">
        <v>0</v>
      </c>
      <c r="U669" s="37">
        <v>0</v>
      </c>
      <c r="V669" s="37">
        <v>0</v>
      </c>
    </row>
    <row r="670" spans="1:22" x14ac:dyDescent="0.3">
      <c r="A670" t="e">
        <f>VLOOKUP(novplus_data[[#This Row],[Locationid]], [1]LibPAS_data!$A$2:$D$264, 4, FALSE)</f>
        <v>#N/A</v>
      </c>
      <c r="B670" s="8" t="str">
        <f>TEXT(C670,"yyyy")&amp;"-"&amp;"Q"&amp;LOOKUP(MONTH(C670),{1,4,7,10},{1,2,3,4})</f>
        <v>2016-Q2</v>
      </c>
      <c r="C670" s="9">
        <v>42522</v>
      </c>
      <c r="D670" s="43">
        <f>YEAR(DATE(YEAR(novplus_data[[#This Row],[Date]]), MONTH(novplus_data[[#This Row],[Date]])+6,1))</f>
        <v>2016</v>
      </c>
      <c r="E670" s="37" t="str">
        <f>TEXT(novplus_data[[#This Row],[Date]], "YYYY")</f>
        <v>2016</v>
      </c>
      <c r="F670" s="43" t="str">
        <f>TEXT(novplus_data[[#This Row],[Date]], "MMM")</f>
        <v>Jun</v>
      </c>
      <c r="G670" s="37" t="str">
        <f>VLOOKUP(I670,[1]LibPAS_data!$A$2:$C$601,3,FALSE)</f>
        <v>Yuma</v>
      </c>
      <c r="H670" s="37" t="str">
        <f>VLOOKUP(I670,[1]LibPAS_data!$A$2:$C$601,2,FALSE)</f>
        <v>Yuma County Library District</v>
      </c>
      <c r="I670" s="11" t="s">
        <v>44</v>
      </c>
      <c r="K670" s="37" t="s">
        <v>23</v>
      </c>
      <c r="L670" s="37" t="s">
        <v>16</v>
      </c>
      <c r="M670" s="37">
        <v>5158</v>
      </c>
      <c r="N670" s="37">
        <v>16827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37">
        <v>0</v>
      </c>
      <c r="U670" s="37">
        <v>0</v>
      </c>
      <c r="V670" s="37">
        <v>0</v>
      </c>
    </row>
    <row r="671" spans="1:22" x14ac:dyDescent="0.3">
      <c r="A671" t="e">
        <f>VLOOKUP(novplus_data[[#This Row],[Locationid]], [1]LibPAS_data!$A$2:$D$264, 4, FALSE)</f>
        <v>#N/A</v>
      </c>
      <c r="B671" s="8" t="str">
        <f>TEXT(C671,"yyyy")&amp;"-"&amp;"Q"&amp;LOOKUP(MONTH(C671),{1,4,7,10},{1,2,3,4})</f>
        <v>2016-Q2</v>
      </c>
      <c r="C671" s="9">
        <v>42522</v>
      </c>
      <c r="D671" s="43">
        <f>YEAR(DATE(YEAR(novplus_data[[#This Row],[Date]]), MONTH(novplus_data[[#This Row],[Date]])+6,1))</f>
        <v>2016</v>
      </c>
      <c r="E671" s="37" t="str">
        <f>TEXT(novplus_data[[#This Row],[Date]], "YYYY")</f>
        <v>2016</v>
      </c>
      <c r="F671" s="43" t="str">
        <f>TEXT(novplus_data[[#This Row],[Date]], "MMM")</f>
        <v>Jun</v>
      </c>
      <c r="G671" s="37" t="str">
        <f>VLOOKUP(I671,[1]LibPAS_data!$A$2:$C$601,3,FALSE)</f>
        <v>Yuma</v>
      </c>
      <c r="H671" s="37" t="str">
        <f>VLOOKUP(I671,[1]LibPAS_data!$A$2:$C$601,2,FALSE)</f>
        <v>Yuma County Library District</v>
      </c>
      <c r="I671" s="11" t="s">
        <v>44</v>
      </c>
      <c r="K671" s="37" t="s">
        <v>22</v>
      </c>
      <c r="L671" s="37" t="s">
        <v>16</v>
      </c>
      <c r="M671" s="37">
        <v>37</v>
      </c>
      <c r="N671" s="37">
        <v>77</v>
      </c>
      <c r="O671" s="37">
        <v>0</v>
      </c>
      <c r="P671" s="37">
        <v>0</v>
      </c>
      <c r="Q671" s="37">
        <v>0</v>
      </c>
      <c r="R671" s="37">
        <v>0</v>
      </c>
      <c r="S671" s="37">
        <v>93</v>
      </c>
      <c r="T671" s="37">
        <v>0</v>
      </c>
      <c r="U671" s="37">
        <v>0</v>
      </c>
      <c r="V671" s="37">
        <v>0</v>
      </c>
    </row>
    <row r="672" spans="1:22" x14ac:dyDescent="0.3">
      <c r="A672">
        <f>VLOOKUP(novplus_data[[#This Row],[Locationid]], [1]LibPAS_data!$A$2:$D$264, 4, FALSE)</f>
        <v>63208</v>
      </c>
      <c r="B672" s="8" t="str">
        <f>TEXT(C672,"yyyy")&amp;"-"&amp;"Q"&amp;LOOKUP(MONTH(C672),{1,4,7,10},{1,2,3,4})</f>
        <v>2016-Q3</v>
      </c>
      <c r="C672" s="9">
        <v>42552</v>
      </c>
      <c r="D672" s="43">
        <f>YEAR(DATE(YEAR(novplus_data[[#This Row],[Date]]), MONTH(novplus_data[[#This Row],[Date]])+6,1))</f>
        <v>2017</v>
      </c>
      <c r="E672" s="37" t="str">
        <f>TEXT(novplus_data[[#This Row],[Date]], "YYYY")</f>
        <v>2016</v>
      </c>
      <c r="F672" s="43" t="str">
        <f>TEXT(novplus_data[[#This Row],[Date]], "MMM")</f>
        <v>Jul</v>
      </c>
      <c r="G672" s="37" t="str">
        <f>VLOOKUP(I672,[1]LibPAS_data!$A$2:$C$601,3,FALSE)</f>
        <v>Pinal</v>
      </c>
      <c r="H672" s="37" t="str">
        <f>VLOOKUP(I672,[1]LibPAS_data!$A$2:$C$601,2,FALSE)</f>
        <v>Apache Junction Public Library</v>
      </c>
      <c r="I672" s="3" t="s">
        <v>30</v>
      </c>
      <c r="K672" s="37" t="s">
        <v>15</v>
      </c>
      <c r="L672" s="37" t="s">
        <v>16</v>
      </c>
      <c r="M672" s="37">
        <v>1</v>
      </c>
      <c r="N672" s="37">
        <v>1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37">
        <v>0</v>
      </c>
      <c r="U672" s="37">
        <v>0</v>
      </c>
      <c r="V672" s="37">
        <v>0</v>
      </c>
    </row>
    <row r="673" spans="1:22" x14ac:dyDescent="0.3">
      <c r="A673" t="e">
        <f>VLOOKUP(novplus_data[[#This Row],[Locationid]], [1]LibPAS_data!$A$2:$D$264, 4, FALSE)</f>
        <v>#N/A</v>
      </c>
      <c r="B673" s="8" t="str">
        <f>TEXT(C673,"yyyy")&amp;"-"&amp;"Q"&amp;LOOKUP(MONTH(C673),{1,4,7,10},{1,2,3,4})</f>
        <v>2016-Q3</v>
      </c>
      <c r="C673" s="9">
        <v>42552</v>
      </c>
      <c r="D673" s="43">
        <f>YEAR(DATE(YEAR(novplus_data[[#This Row],[Date]]), MONTH(novplus_data[[#This Row],[Date]])+6,1))</f>
        <v>2017</v>
      </c>
      <c r="E673" s="37" t="str">
        <f>TEXT(novplus_data[[#This Row],[Date]], "YYYY")</f>
        <v>2016</v>
      </c>
      <c r="F673" s="43" t="str">
        <f>TEXT(novplus_data[[#This Row],[Date]], "MMM")</f>
        <v>Jul</v>
      </c>
      <c r="G673" s="37" t="str">
        <f>VLOOKUP(I673,[1]LibPAS_data!$A$2:$C$601,3,FALSE)</f>
        <v>State</v>
      </c>
      <c r="H673" s="37" t="str">
        <f>VLOOKUP(I673,[1]LibPAS_data!$A$2:$C$601,2,FALSE)</f>
        <v>Arizona State Library</v>
      </c>
      <c r="I673" s="11" t="s">
        <v>42</v>
      </c>
      <c r="K673" s="37" t="s">
        <v>15</v>
      </c>
      <c r="L673" s="37" t="s">
        <v>16</v>
      </c>
      <c r="M673" s="37">
        <v>41</v>
      </c>
      <c r="N673" s="37">
        <v>85</v>
      </c>
      <c r="O673" s="37">
        <v>0</v>
      </c>
      <c r="P673" s="37">
        <v>0</v>
      </c>
      <c r="Q673" s="37">
        <v>0</v>
      </c>
      <c r="R673" s="37">
        <v>0</v>
      </c>
      <c r="S673" s="37">
        <v>9</v>
      </c>
      <c r="T673" s="37">
        <v>0</v>
      </c>
      <c r="U673" s="37">
        <v>0</v>
      </c>
      <c r="V673" s="37">
        <v>0</v>
      </c>
    </row>
    <row r="674" spans="1:22" x14ac:dyDescent="0.3">
      <c r="A674" t="e">
        <f>VLOOKUP(novplus_data[[#This Row],[Locationid]], [1]LibPAS_data!$A$2:$D$264, 4, FALSE)</f>
        <v>#N/A</v>
      </c>
      <c r="B674" s="8" t="str">
        <f>TEXT(C674,"yyyy")&amp;"-"&amp;"Q"&amp;LOOKUP(MONTH(C674),{1,4,7,10},{1,2,3,4})</f>
        <v>2016-Q3</v>
      </c>
      <c r="C674" s="9">
        <v>42552</v>
      </c>
      <c r="D674" s="43">
        <f>YEAR(DATE(YEAR(novplus_data[[#This Row],[Date]]), MONTH(novplus_data[[#This Row],[Date]])+6,1))</f>
        <v>2017</v>
      </c>
      <c r="E674" s="37" t="str">
        <f>TEXT(novplus_data[[#This Row],[Date]], "YYYY")</f>
        <v>2016</v>
      </c>
      <c r="F674" s="43" t="str">
        <f>TEXT(novplus_data[[#This Row],[Date]], "MMM")</f>
        <v>Jul</v>
      </c>
      <c r="G674" s="37" t="str">
        <f>VLOOKUP(I674,[1]LibPAS_data!$A$2:$C$601,3,FALSE)</f>
        <v>State</v>
      </c>
      <c r="H674" s="37" t="str">
        <f>VLOOKUP(I674,[1]LibPAS_data!$A$2:$C$601,2,FALSE)</f>
        <v>Arizona State Library</v>
      </c>
      <c r="I674" s="11" t="s">
        <v>42</v>
      </c>
      <c r="K674" s="37" t="s">
        <v>17</v>
      </c>
      <c r="L674" s="37" t="s">
        <v>16</v>
      </c>
      <c r="M674" s="37">
        <v>76</v>
      </c>
      <c r="N674" s="37">
        <v>293</v>
      </c>
      <c r="O674" s="37">
        <v>1</v>
      </c>
      <c r="P674" s="37">
        <v>1</v>
      </c>
      <c r="Q674" s="37">
        <v>0</v>
      </c>
      <c r="R674" s="37">
        <v>0</v>
      </c>
      <c r="S674" s="37">
        <v>295</v>
      </c>
      <c r="T674" s="37">
        <v>0</v>
      </c>
      <c r="U674" s="37">
        <v>0</v>
      </c>
      <c r="V674" s="37">
        <v>0</v>
      </c>
    </row>
    <row r="675" spans="1:22" x14ac:dyDescent="0.3">
      <c r="A675">
        <f>VLOOKUP(novplus_data[[#This Row],[Locationid]], [1]LibPAS_data!$A$2:$D$264, 4, FALSE)</f>
        <v>1469</v>
      </c>
      <c r="B675" s="8" t="str">
        <f>TEXT(C675,"yyyy")&amp;"-"&amp;"Q"&amp;LOOKUP(MONTH(C675),{1,4,7,10},{1,2,3,4})</f>
        <v>2016-Q3</v>
      </c>
      <c r="C675" s="9">
        <v>42552</v>
      </c>
      <c r="D675" s="43">
        <f>YEAR(DATE(YEAR(novplus_data[[#This Row],[Date]]), MONTH(novplus_data[[#This Row],[Date]])+6,1))</f>
        <v>2017</v>
      </c>
      <c r="E675" s="37" t="str">
        <f>TEXT(novplus_data[[#This Row],[Date]], "YYYY")</f>
        <v>2016</v>
      </c>
      <c r="F675" s="43" t="str">
        <f>TEXT(novplus_data[[#This Row],[Date]], "MMM")</f>
        <v>Jul</v>
      </c>
      <c r="G675" s="37" t="str">
        <f>VLOOKUP(I675,[1]LibPAS_data!$A$2:$C$601,3,FALSE)</f>
        <v>Cochise</v>
      </c>
      <c r="H675" s="37" t="str">
        <f>VLOOKUP(I675,[1]LibPAS_data!$A$2:$C$601,2,FALSE)</f>
        <v>Cochise County Library District</v>
      </c>
      <c r="I675" s="11" t="s">
        <v>32</v>
      </c>
      <c r="K675" s="37" t="s">
        <v>18</v>
      </c>
      <c r="L675" s="37" t="s">
        <v>16</v>
      </c>
      <c r="M675" s="37">
        <v>26</v>
      </c>
      <c r="N675" s="37">
        <v>183</v>
      </c>
      <c r="O675" s="37">
        <v>0</v>
      </c>
      <c r="P675" s="37">
        <v>0</v>
      </c>
      <c r="Q675" s="37">
        <v>0</v>
      </c>
      <c r="R675" s="37">
        <v>0</v>
      </c>
      <c r="S675" s="37">
        <v>178</v>
      </c>
      <c r="T675" s="37">
        <v>0</v>
      </c>
      <c r="U675" s="37">
        <v>0</v>
      </c>
      <c r="V675" s="37">
        <v>0</v>
      </c>
    </row>
    <row r="676" spans="1:22" x14ac:dyDescent="0.3">
      <c r="A676">
        <f>VLOOKUP(novplus_data[[#This Row],[Locationid]], [1]LibPAS_data!$A$2:$D$264, 4, FALSE)</f>
        <v>72247</v>
      </c>
      <c r="B676" s="8" t="str">
        <f>TEXT(C676,"yyyy")&amp;"-"&amp;"Q"&amp;LOOKUP(MONTH(C676),{1,4,7,10},{1,2,3,4})</f>
        <v>2016-Q3</v>
      </c>
      <c r="C676" s="9">
        <v>42552</v>
      </c>
      <c r="D676" s="43">
        <f>YEAR(DATE(YEAR(novplus_data[[#This Row],[Date]]), MONTH(novplus_data[[#This Row],[Date]])+6,1))</f>
        <v>2017</v>
      </c>
      <c r="E676" s="37" t="str">
        <f>TEXT(novplus_data[[#This Row],[Date]], "YYYY")</f>
        <v>2016</v>
      </c>
      <c r="F676" s="43" t="str">
        <f>TEXT(novplus_data[[#This Row],[Date]], "MMM")</f>
        <v>Jul</v>
      </c>
      <c r="G676" s="37" t="str">
        <f>VLOOKUP(I676,[1]LibPAS_data!$A$2:$C$601,3,FALSE)</f>
        <v>Coconino</v>
      </c>
      <c r="H676" s="37" t="str">
        <f>VLOOKUP(I676,[1]LibPAS_data!$A$2:$C$601,2,FALSE)</f>
        <v>Flagstaff City-Coconino County Public Library</v>
      </c>
      <c r="I676" s="11" t="s">
        <v>33</v>
      </c>
      <c r="K676" s="37" t="s">
        <v>15</v>
      </c>
      <c r="L676" s="37" t="s">
        <v>16</v>
      </c>
      <c r="M676" s="37">
        <v>52</v>
      </c>
      <c r="N676" s="37">
        <v>264</v>
      </c>
      <c r="O676" s="37">
        <v>0</v>
      </c>
      <c r="P676" s="37">
        <v>0</v>
      </c>
      <c r="Q676" s="37">
        <v>0</v>
      </c>
      <c r="R676" s="37">
        <v>0</v>
      </c>
      <c r="S676" s="37">
        <v>161</v>
      </c>
      <c r="T676" s="37">
        <v>0</v>
      </c>
      <c r="U676" s="37">
        <v>0</v>
      </c>
      <c r="V676" s="37">
        <v>281</v>
      </c>
    </row>
    <row r="677" spans="1:22" x14ac:dyDescent="0.3">
      <c r="A677">
        <f>VLOOKUP(novplus_data[[#This Row],[Locationid]], [1]LibPAS_data!$A$2:$D$264, 4, FALSE)</f>
        <v>72</v>
      </c>
      <c r="B677" s="8" t="str">
        <f>TEXT(C677,"yyyy")&amp;"-"&amp;"Q"&amp;LOOKUP(MONTH(C677),{1,4,7,10},{1,2,3,4})</f>
        <v>2016-Q3</v>
      </c>
      <c r="C677" s="9">
        <v>42552</v>
      </c>
      <c r="D677" s="43">
        <f>YEAR(DATE(YEAR(novplus_data[[#This Row],[Date]]), MONTH(novplus_data[[#This Row],[Date]])+6,1))</f>
        <v>2017</v>
      </c>
      <c r="E677" s="37" t="str">
        <f>TEXT(novplus_data[[#This Row],[Date]], "YYYY")</f>
        <v>2016</v>
      </c>
      <c r="F677" s="43" t="str">
        <f>TEXT(novplus_data[[#This Row],[Date]], "MMM")</f>
        <v>Jul</v>
      </c>
      <c r="G677" s="37" t="str">
        <f>VLOOKUP(I677,[1]LibPAS_data!$A$2:$C$601,3,FALSE)</f>
        <v>Gila</v>
      </c>
      <c r="H677" s="37" t="str">
        <f>VLOOKUP(I677,[1]LibPAS_data!$A$2:$C$601,2,FALSE)</f>
        <v>Gila County Library District</v>
      </c>
      <c r="I677" s="13" t="s">
        <v>34</v>
      </c>
      <c r="K677" s="37" t="s">
        <v>15</v>
      </c>
      <c r="L677" s="37" t="s">
        <v>16</v>
      </c>
      <c r="M677" s="37">
        <v>84</v>
      </c>
      <c r="N677" s="37">
        <v>691</v>
      </c>
      <c r="O677" s="37">
        <v>0</v>
      </c>
      <c r="P677" s="37">
        <v>0</v>
      </c>
      <c r="Q677" s="37">
        <v>0</v>
      </c>
      <c r="R677" s="37">
        <v>0</v>
      </c>
      <c r="S677" s="37">
        <v>349</v>
      </c>
      <c r="T677" s="37">
        <v>0</v>
      </c>
      <c r="U677" s="37">
        <v>0</v>
      </c>
      <c r="V677" s="37">
        <v>0</v>
      </c>
    </row>
    <row r="678" spans="1:22" x14ac:dyDescent="0.3">
      <c r="A678" t="e">
        <f>VLOOKUP(novplus_data[[#This Row],[Locationid]], [1]LibPAS_data!$A$2:$D$264, 4, FALSE)</f>
        <v>#N/A</v>
      </c>
      <c r="B678" s="8" t="str">
        <f>TEXT(C678,"yyyy")&amp;"-"&amp;"Q"&amp;LOOKUP(MONTH(C678),{1,4,7,10},{1,2,3,4})</f>
        <v>2016-Q3</v>
      </c>
      <c r="C678" s="9">
        <v>42552</v>
      </c>
      <c r="D678" s="43">
        <f>YEAR(DATE(YEAR(novplus_data[[#This Row],[Date]]), MONTH(novplus_data[[#This Row],[Date]])+6,1))</f>
        <v>2017</v>
      </c>
      <c r="E678" s="37" t="str">
        <f>TEXT(novplus_data[[#This Row],[Date]], "YYYY")</f>
        <v>2016</v>
      </c>
      <c r="F678" s="43" t="str">
        <f>TEXT(novplus_data[[#This Row],[Date]], "MMM")</f>
        <v>Jul</v>
      </c>
      <c r="G678" s="37" t="str">
        <f>VLOOKUP(I678,[1]LibPAS_data!$A$2:$C$601,3,FALSE)</f>
        <v>Mohave</v>
      </c>
      <c r="H678" s="37" t="str">
        <f>VLOOKUP(I678,[1]LibPAS_data!$A$2:$C$601,2,FALSE)</f>
        <v>Kingman Branch Library</v>
      </c>
      <c r="I678" s="3" t="s">
        <v>93</v>
      </c>
      <c r="K678" s="37" t="s">
        <v>15</v>
      </c>
      <c r="L678" s="37" t="s">
        <v>16</v>
      </c>
      <c r="M678" s="37">
        <v>29</v>
      </c>
      <c r="N678" s="37">
        <v>116</v>
      </c>
      <c r="O678" s="37">
        <v>0</v>
      </c>
      <c r="P678" s="37">
        <v>0</v>
      </c>
      <c r="Q678" s="37">
        <v>0</v>
      </c>
      <c r="R678" s="37">
        <v>0</v>
      </c>
      <c r="S678" s="37">
        <v>107</v>
      </c>
      <c r="T678" s="37">
        <v>0</v>
      </c>
      <c r="U678" s="37">
        <v>0</v>
      </c>
      <c r="V678" s="37">
        <v>0</v>
      </c>
    </row>
    <row r="679" spans="1:22" x14ac:dyDescent="0.3">
      <c r="A679" t="e">
        <f>VLOOKUP(novplus_data[[#This Row],[Locationid]], [1]LibPAS_data!$A$2:$D$264, 4, FALSE)</f>
        <v>#N/A</v>
      </c>
      <c r="B679" s="8" t="str">
        <f>TEXT(C679,"yyyy")&amp;"-"&amp;"Q"&amp;LOOKUP(MONTH(C679),{1,4,7,10},{1,2,3,4})</f>
        <v>2016-Q3</v>
      </c>
      <c r="C679" s="9">
        <v>42552</v>
      </c>
      <c r="D679" s="43">
        <f>YEAR(DATE(YEAR(novplus_data[[#This Row],[Date]]), MONTH(novplus_data[[#This Row],[Date]])+6,1))</f>
        <v>2017</v>
      </c>
      <c r="E679" s="37" t="str">
        <f>TEXT(novplus_data[[#This Row],[Date]], "YYYY")</f>
        <v>2016</v>
      </c>
      <c r="F679" s="43" t="str">
        <f>TEXT(novplus_data[[#This Row],[Date]], "MMM")</f>
        <v>Jul</v>
      </c>
      <c r="G679" s="37" t="str">
        <f>VLOOKUP(I679,[1]LibPAS_data!$A$2:$C$601,3,FALSE)</f>
        <v>Mohave</v>
      </c>
      <c r="H679" s="37" t="str">
        <f>VLOOKUP(I679,[1]LibPAS_data!$A$2:$C$601,2,FALSE)</f>
        <v>Lake Havasu Branch Library</v>
      </c>
      <c r="I679" s="12" t="s">
        <v>89</v>
      </c>
      <c r="K679" s="37" t="s">
        <v>15</v>
      </c>
      <c r="L679" s="37" t="s">
        <v>16</v>
      </c>
      <c r="M679" s="37">
        <v>2</v>
      </c>
      <c r="N679" s="37">
        <v>14</v>
      </c>
      <c r="O679" s="37">
        <v>0</v>
      </c>
      <c r="P679" s="37">
        <v>0</v>
      </c>
      <c r="Q679" s="37">
        <v>0</v>
      </c>
      <c r="R679" s="37">
        <v>0</v>
      </c>
      <c r="S679" s="37">
        <v>5</v>
      </c>
      <c r="T679" s="37">
        <v>0</v>
      </c>
      <c r="U679" s="37">
        <v>0</v>
      </c>
      <c r="V679" s="37">
        <v>0</v>
      </c>
    </row>
    <row r="680" spans="1:22" x14ac:dyDescent="0.3">
      <c r="A680">
        <f>VLOOKUP(novplus_data[[#This Row],[Locationid]], [1]LibPAS_data!$A$2:$D$264, 4, FALSE)</f>
        <v>87143</v>
      </c>
      <c r="B680" s="8" t="str">
        <f>TEXT(C680,"yyyy")&amp;"-"&amp;"Q"&amp;LOOKUP(MONTH(C680),{1,4,7,10},{1,2,3,4})</f>
        <v>2016-Q3</v>
      </c>
      <c r="C680" s="9">
        <v>42552</v>
      </c>
      <c r="D680" s="43">
        <f>YEAR(DATE(YEAR(novplus_data[[#This Row],[Date]]), MONTH(novplus_data[[#This Row],[Date]])+6,1))</f>
        <v>2017</v>
      </c>
      <c r="E680" s="37" t="str">
        <f>TEXT(novplus_data[[#This Row],[Date]], "YYYY")</f>
        <v>2016</v>
      </c>
      <c r="F680" s="43" t="str">
        <f>TEXT(novplus_data[[#This Row],[Date]], "MMM")</f>
        <v>Jul</v>
      </c>
      <c r="G680" s="37" t="str">
        <f>VLOOKUP(I680,[1]LibPAS_data!$A$2:$C$601,3,FALSE)</f>
        <v>Mohave</v>
      </c>
      <c r="H680" s="37" t="str">
        <f>VLOOKUP(I680,[1]LibPAS_data!$A$2:$C$601,2,FALSE)</f>
        <v>Mohave County Library District</v>
      </c>
      <c r="I680" s="11" t="s">
        <v>36</v>
      </c>
      <c r="K680" s="37" t="s">
        <v>15</v>
      </c>
      <c r="L680" s="37" t="s">
        <v>16</v>
      </c>
      <c r="M680" s="37">
        <v>82</v>
      </c>
      <c r="N680" s="37">
        <v>417</v>
      </c>
      <c r="O680" s="37">
        <v>0</v>
      </c>
      <c r="P680" s="37">
        <v>0</v>
      </c>
      <c r="Q680" s="37">
        <v>0</v>
      </c>
      <c r="R680" s="37">
        <v>0</v>
      </c>
      <c r="S680" s="37">
        <v>344</v>
      </c>
      <c r="T680" s="37">
        <v>0</v>
      </c>
      <c r="U680" s="37">
        <v>0</v>
      </c>
      <c r="V680" s="37">
        <v>0</v>
      </c>
    </row>
    <row r="681" spans="1:22" x14ac:dyDescent="0.3">
      <c r="A681">
        <f>VLOOKUP(novplus_data[[#This Row],[Locationid]], [1]LibPAS_data!$A$2:$D$264, 4, FALSE)</f>
        <v>2461</v>
      </c>
      <c r="B681" s="8" t="str">
        <f>TEXT(C681,"yyyy")&amp;"-"&amp;"Q"&amp;LOOKUP(MONTH(C681),{1,4,7,10},{1,2,3,4})</f>
        <v>2016-Q3</v>
      </c>
      <c r="C681" s="9">
        <v>42552</v>
      </c>
      <c r="D681" s="43">
        <f>YEAR(DATE(YEAR(novplus_data[[#This Row],[Date]]), MONTH(novplus_data[[#This Row],[Date]])+6,1))</f>
        <v>2017</v>
      </c>
      <c r="E681" s="37" t="str">
        <f>TEXT(novplus_data[[#This Row],[Date]], "YYYY")</f>
        <v>2016</v>
      </c>
      <c r="F681" s="43" t="str">
        <f>TEXT(novplus_data[[#This Row],[Date]], "MMM")</f>
        <v>Jul</v>
      </c>
      <c r="G681" s="37" t="str">
        <f>VLOOKUP(I681,[1]LibPAS_data!$A$2:$C$601,3,FALSE)</f>
        <v>Navajo</v>
      </c>
      <c r="H681" s="37" t="str">
        <f>VLOOKUP(I681,[1]LibPAS_data!$A$2:$C$601,2,FALSE)</f>
        <v>Navajo County Library District</v>
      </c>
      <c r="I681" s="11" t="s">
        <v>37</v>
      </c>
      <c r="K681" s="37" t="s">
        <v>15</v>
      </c>
      <c r="L681" s="37" t="s">
        <v>16</v>
      </c>
      <c r="M681" s="37">
        <v>9</v>
      </c>
      <c r="N681" s="37">
        <v>21</v>
      </c>
      <c r="O681" s="37">
        <v>0</v>
      </c>
      <c r="P681" s="37">
        <v>0</v>
      </c>
      <c r="Q681" s="37">
        <v>0</v>
      </c>
      <c r="R681" s="37">
        <v>0</v>
      </c>
      <c r="S681" s="37">
        <v>5</v>
      </c>
      <c r="T681" s="37">
        <v>0</v>
      </c>
      <c r="U681" s="37">
        <v>0</v>
      </c>
      <c r="V681" s="37">
        <v>0</v>
      </c>
    </row>
    <row r="682" spans="1:22" x14ac:dyDescent="0.3">
      <c r="A682">
        <f>VLOOKUP(novplus_data[[#This Row],[Locationid]], [1]LibPAS_data!$A$2:$D$264, 4, FALSE)</f>
        <v>405419</v>
      </c>
      <c r="B682" s="8" t="str">
        <f>TEXT(C682,"yyyy")&amp;"-"&amp;"Q"&amp;LOOKUP(MONTH(C682),{1,4,7,10},{1,2,3,4})</f>
        <v>2016-Q3</v>
      </c>
      <c r="C682" s="9">
        <v>42552</v>
      </c>
      <c r="D682" s="43">
        <f>YEAR(DATE(YEAR(novplus_data[[#This Row],[Date]]), MONTH(novplus_data[[#This Row],[Date]])+6,1))</f>
        <v>2017</v>
      </c>
      <c r="E682" s="37" t="str">
        <f>TEXT(novplus_data[[#This Row],[Date]], "YYYY")</f>
        <v>2016</v>
      </c>
      <c r="F682" s="43" t="str">
        <f>TEXT(novplus_data[[#This Row],[Date]], "MMM")</f>
        <v>Jul</v>
      </c>
      <c r="G682" s="37" t="str">
        <f>VLOOKUP(I682,[1]LibPAS_data!$A$2:$C$601,3,FALSE)</f>
        <v>Pima</v>
      </c>
      <c r="H682" s="37" t="str">
        <f>VLOOKUP(I682,[1]LibPAS_data!$A$2:$C$601,2,FALSE)</f>
        <v>Pima County Public Library</v>
      </c>
      <c r="I682" s="11" t="s">
        <v>38</v>
      </c>
      <c r="K682" s="37" t="s">
        <v>68</v>
      </c>
      <c r="L682" s="37" t="s">
        <v>16</v>
      </c>
      <c r="M682" s="37">
        <v>391978</v>
      </c>
      <c r="N682" s="37">
        <v>393080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37">
        <v>0</v>
      </c>
      <c r="U682" s="37">
        <v>0</v>
      </c>
      <c r="V682" s="37">
        <v>0</v>
      </c>
    </row>
    <row r="683" spans="1:22" x14ac:dyDescent="0.3">
      <c r="A683">
        <f>VLOOKUP(novplus_data[[#This Row],[Locationid]], [1]LibPAS_data!$A$2:$D$264, 4, FALSE)</f>
        <v>405419</v>
      </c>
      <c r="B683" s="8" t="str">
        <f>TEXT(C683,"yyyy")&amp;"-"&amp;"Q"&amp;LOOKUP(MONTH(C683),{1,4,7,10},{1,2,3,4})</f>
        <v>2016-Q3</v>
      </c>
      <c r="C683" s="9">
        <v>42552</v>
      </c>
      <c r="D683" s="43">
        <f>YEAR(DATE(YEAR(novplus_data[[#This Row],[Date]]), MONTH(novplus_data[[#This Row],[Date]])+6,1))</f>
        <v>2017</v>
      </c>
      <c r="E683" s="37" t="str">
        <f>TEXT(novplus_data[[#This Row],[Date]], "YYYY")</f>
        <v>2016</v>
      </c>
      <c r="F683" s="43" t="str">
        <f>TEXT(novplus_data[[#This Row],[Date]], "MMM")</f>
        <v>Jul</v>
      </c>
      <c r="G683" s="37" t="str">
        <f>VLOOKUP(I683,[1]LibPAS_data!$A$2:$C$601,3,FALSE)</f>
        <v>Pima</v>
      </c>
      <c r="H683" s="37" t="str">
        <f>VLOOKUP(I683,[1]LibPAS_data!$A$2:$C$601,2,FALSE)</f>
        <v>Pima County Public Library</v>
      </c>
      <c r="I683" s="11" t="s">
        <v>38</v>
      </c>
      <c r="K683" s="37" t="s">
        <v>15</v>
      </c>
      <c r="L683" s="37" t="s">
        <v>16</v>
      </c>
      <c r="M683" s="37">
        <v>112</v>
      </c>
      <c r="N683" s="37">
        <v>281</v>
      </c>
      <c r="O683" s="37">
        <v>1</v>
      </c>
      <c r="P683" s="37">
        <v>1</v>
      </c>
      <c r="Q683" s="37">
        <v>0</v>
      </c>
      <c r="R683" s="37">
        <v>0</v>
      </c>
      <c r="S683" s="37">
        <v>324</v>
      </c>
      <c r="T683" s="37">
        <v>0</v>
      </c>
      <c r="U683" s="37">
        <v>0</v>
      </c>
      <c r="V683" s="37">
        <v>47</v>
      </c>
    </row>
    <row r="684" spans="1:22" x14ac:dyDescent="0.3">
      <c r="A684">
        <f>VLOOKUP(novplus_data[[#This Row],[Locationid]], [1]LibPAS_data!$A$2:$D$264, 4, FALSE)</f>
        <v>405419</v>
      </c>
      <c r="B684" s="8" t="str">
        <f>TEXT(C684,"yyyy")&amp;"-"&amp;"Q"&amp;LOOKUP(MONTH(C684),{1,4,7,10},{1,2,3,4})</f>
        <v>2016-Q3</v>
      </c>
      <c r="C684" s="9">
        <v>42552</v>
      </c>
      <c r="D684" s="43">
        <f>YEAR(DATE(YEAR(novplus_data[[#This Row],[Date]]), MONTH(novplus_data[[#This Row],[Date]])+6,1))</f>
        <v>2017</v>
      </c>
      <c r="E684" s="37" t="str">
        <f>TEXT(novplus_data[[#This Row],[Date]], "YYYY")</f>
        <v>2016</v>
      </c>
      <c r="F684" s="43" t="str">
        <f>TEXT(novplus_data[[#This Row],[Date]], "MMM")</f>
        <v>Jul</v>
      </c>
      <c r="G684" s="37" t="str">
        <f>VLOOKUP(I684,[1]LibPAS_data!$A$2:$C$601,3,FALSE)</f>
        <v>Pima</v>
      </c>
      <c r="H684" s="37" t="str">
        <f>VLOOKUP(I684,[1]LibPAS_data!$A$2:$C$601,2,FALSE)</f>
        <v>Pima County Public Library</v>
      </c>
      <c r="I684" s="11" t="s">
        <v>38</v>
      </c>
      <c r="K684" s="37" t="s">
        <v>19</v>
      </c>
      <c r="L684" s="37" t="s">
        <v>16</v>
      </c>
      <c r="M684" s="37">
        <v>40593</v>
      </c>
      <c r="N684" s="37">
        <v>127604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37">
        <v>0</v>
      </c>
      <c r="U684" s="37">
        <v>0</v>
      </c>
      <c r="V684" s="37">
        <v>0</v>
      </c>
    </row>
    <row r="685" spans="1:22" x14ac:dyDescent="0.3">
      <c r="A685">
        <f>VLOOKUP(novplus_data[[#This Row],[Locationid]], [1]LibPAS_data!$A$2:$D$264, 4, FALSE)</f>
        <v>8901</v>
      </c>
      <c r="B685" s="8" t="str">
        <f>TEXT(C685,"yyyy")&amp;"-"&amp;"Q"&amp;LOOKUP(MONTH(C685),{1,4,7,10},{1,2,3,4})</f>
        <v>2016-Q3</v>
      </c>
      <c r="C685" s="9">
        <v>42552</v>
      </c>
      <c r="D685" s="43">
        <f>YEAR(DATE(YEAR(novplus_data[[#This Row],[Date]]), MONTH(novplus_data[[#This Row],[Date]])+6,1))</f>
        <v>2017</v>
      </c>
      <c r="E685" s="37" t="str">
        <f>TEXT(novplus_data[[#This Row],[Date]], "YYYY")</f>
        <v>2016</v>
      </c>
      <c r="F685" s="43" t="str">
        <f>TEXT(novplus_data[[#This Row],[Date]], "MMM")</f>
        <v>Jul</v>
      </c>
      <c r="G685" s="37" t="str">
        <f>VLOOKUP(I685,[1]LibPAS_data!$A$2:$C$601,3,FALSE)</f>
        <v>Pinal</v>
      </c>
      <c r="H685" s="37" t="str">
        <f>VLOOKUP(I685,[1]LibPAS_data!$A$2:$C$601,2,FALSE)</f>
        <v>Pinal County Library District</v>
      </c>
      <c r="I685" s="11" t="s">
        <v>54</v>
      </c>
      <c r="K685" s="37" t="s">
        <v>15</v>
      </c>
      <c r="L685" s="37" t="s">
        <v>16</v>
      </c>
      <c r="M685" s="37">
        <v>57</v>
      </c>
      <c r="N685" s="37">
        <v>154</v>
      </c>
      <c r="O685" s="37">
        <v>0</v>
      </c>
      <c r="P685" s="37">
        <v>0</v>
      </c>
      <c r="Q685" s="37">
        <v>0</v>
      </c>
      <c r="R685" s="37">
        <v>0</v>
      </c>
      <c r="S685" s="37">
        <v>101</v>
      </c>
      <c r="T685" s="37">
        <v>0</v>
      </c>
      <c r="U685" s="37">
        <v>0</v>
      </c>
      <c r="V685" s="37">
        <v>2</v>
      </c>
    </row>
    <row r="686" spans="1:22" x14ac:dyDescent="0.3">
      <c r="A686">
        <f>VLOOKUP(novplus_data[[#This Row],[Locationid]], [1]LibPAS_data!$A$2:$D$264, 4, FALSE)</f>
        <v>29416</v>
      </c>
      <c r="B686" s="8" t="str">
        <f>TEXT(C686,"yyyy")&amp;"-"&amp;"Q"&amp;LOOKUP(MONTH(C686),{1,4,7,10},{1,2,3,4})</f>
        <v>2016-Q3</v>
      </c>
      <c r="C686" s="9">
        <v>42552</v>
      </c>
      <c r="D686" s="43">
        <f>YEAR(DATE(YEAR(novplus_data[[#This Row],[Date]]), MONTH(novplus_data[[#This Row],[Date]])+6,1))</f>
        <v>2017</v>
      </c>
      <c r="E686" s="37" t="str">
        <f>TEXT(novplus_data[[#This Row],[Date]], "YYYY")</f>
        <v>2016</v>
      </c>
      <c r="F686" s="43" t="str">
        <f>TEXT(novplus_data[[#This Row],[Date]], "MMM")</f>
        <v>Jul</v>
      </c>
      <c r="G686" s="37" t="str">
        <f>VLOOKUP(I686,[1]LibPAS_data!$A$2:$C$601,3,FALSE)</f>
        <v>Yavapai</v>
      </c>
      <c r="H686" s="37" t="str">
        <f>VLOOKUP(I686,[1]LibPAS_data!$A$2:$C$601,2,FALSE)</f>
        <v>Prescott Public Library</v>
      </c>
      <c r="I686" s="11" t="s">
        <v>39</v>
      </c>
      <c r="K686" s="37" t="s">
        <v>15</v>
      </c>
      <c r="L686" s="37" t="s">
        <v>16</v>
      </c>
      <c r="M686" s="37">
        <v>42</v>
      </c>
      <c r="N686" s="37">
        <v>88</v>
      </c>
      <c r="O686" s="37">
        <v>0</v>
      </c>
      <c r="P686" s="37">
        <v>0</v>
      </c>
      <c r="Q686" s="37">
        <v>0</v>
      </c>
      <c r="R686" s="37">
        <v>0</v>
      </c>
      <c r="S686" s="37">
        <v>148</v>
      </c>
      <c r="T686" s="37">
        <v>0</v>
      </c>
      <c r="U686" s="37">
        <v>0</v>
      </c>
      <c r="V686" s="37">
        <v>92</v>
      </c>
    </row>
    <row r="687" spans="1:22" x14ac:dyDescent="0.3">
      <c r="A687">
        <f>VLOOKUP(novplus_data[[#This Row],[Locationid]], [1]LibPAS_data!$A$2:$D$264, 4, FALSE)</f>
        <v>11980</v>
      </c>
      <c r="B687" s="8" t="str">
        <f>TEXT(C687,"yyyy")&amp;"-"&amp;"Q"&amp;LOOKUP(MONTH(C687),{1,4,7,10},{1,2,3,4})</f>
        <v>2016-Q3</v>
      </c>
      <c r="C687" s="9">
        <v>42552</v>
      </c>
      <c r="D687" s="43">
        <f>YEAR(DATE(YEAR(novplus_data[[#This Row],[Date]]), MONTH(novplus_data[[#This Row],[Date]])+6,1))</f>
        <v>2017</v>
      </c>
      <c r="E687" s="37" t="str">
        <f>TEXT(novplus_data[[#This Row],[Date]], "YYYY")</f>
        <v>2016</v>
      </c>
      <c r="F687" s="43" t="str">
        <f>TEXT(novplus_data[[#This Row],[Date]], "MMM")</f>
        <v>Jul</v>
      </c>
      <c r="G687" s="37" t="str">
        <f>VLOOKUP(I687,[1]LibPAS_data!$A$2:$C$601,3,FALSE)</f>
        <v>Graham</v>
      </c>
      <c r="H687" s="37" t="str">
        <f>VLOOKUP(I687,[1]LibPAS_data!$A$2:$C$601,2,FALSE)</f>
        <v>Safford City - Graham County Library</v>
      </c>
      <c r="I687" s="11" t="s">
        <v>41</v>
      </c>
      <c r="K687" s="37" t="s">
        <v>15</v>
      </c>
      <c r="L687" s="37" t="s">
        <v>16</v>
      </c>
      <c r="M687" s="37">
        <v>2</v>
      </c>
      <c r="N687" s="37">
        <v>2</v>
      </c>
      <c r="O687" s="37">
        <v>0</v>
      </c>
      <c r="P687" s="37">
        <v>0</v>
      </c>
      <c r="Q687" s="37">
        <v>0</v>
      </c>
      <c r="R687" s="37">
        <v>0</v>
      </c>
      <c r="S687" s="37">
        <v>1</v>
      </c>
      <c r="T687" s="37">
        <v>0</v>
      </c>
      <c r="U687" s="37">
        <v>0</v>
      </c>
      <c r="V687" s="37">
        <v>0</v>
      </c>
    </row>
    <row r="688" spans="1:22" x14ac:dyDescent="0.3">
      <c r="A688">
        <f>VLOOKUP(novplus_data[[#This Row],[Locationid]], [1]LibPAS_data!$A$2:$D$264, 4, FALSE)</f>
        <v>9301</v>
      </c>
      <c r="B688" s="8" t="str">
        <f>TEXT(C688,"yyyy")&amp;"-"&amp;"Q"&amp;LOOKUP(MONTH(C688),{1,4,7,10},{1,2,3,4})</f>
        <v>2016-Q3</v>
      </c>
      <c r="C688" s="9">
        <v>42552</v>
      </c>
      <c r="D688" s="43">
        <f>YEAR(DATE(YEAR(novplus_data[[#This Row],[Date]]), MONTH(novplus_data[[#This Row],[Date]])+6,1))</f>
        <v>2017</v>
      </c>
      <c r="E688" s="37" t="str">
        <f>TEXT(novplus_data[[#This Row],[Date]], "YYYY")</f>
        <v>2016</v>
      </c>
      <c r="F688" s="43" t="str">
        <f>TEXT(novplus_data[[#This Row],[Date]], "MMM")</f>
        <v>Jul</v>
      </c>
      <c r="G688" s="37" t="str">
        <f>VLOOKUP(I688,[1]LibPAS_data!$A$2:$C$601,3,FALSE)</f>
        <v>Yavapai</v>
      </c>
      <c r="H688" s="37" t="str">
        <f>VLOOKUP(I688,[1]LibPAS_data!$A$2:$C$601,2,FALSE)</f>
        <v>Yavapai County Library District</v>
      </c>
      <c r="I688" s="11" t="s">
        <v>43</v>
      </c>
      <c r="K688" s="37" t="s">
        <v>21</v>
      </c>
      <c r="L688" s="37" t="s">
        <v>16</v>
      </c>
      <c r="M688" s="37">
        <v>61061</v>
      </c>
      <c r="N688" s="37">
        <v>166135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37">
        <v>0</v>
      </c>
      <c r="U688" s="37">
        <v>0</v>
      </c>
      <c r="V688" s="37">
        <v>0</v>
      </c>
    </row>
    <row r="689" spans="1:22" x14ac:dyDescent="0.3">
      <c r="A689" t="e">
        <f>VLOOKUP(novplus_data[[#This Row],[Locationid]], [1]LibPAS_data!$A$2:$D$264, 4, FALSE)</f>
        <v>#N/A</v>
      </c>
      <c r="B689" s="8" t="str">
        <f>TEXT(C689,"yyyy")&amp;"-"&amp;"Q"&amp;LOOKUP(MONTH(C689),{1,4,7,10},{1,2,3,4})</f>
        <v>2016-Q3</v>
      </c>
      <c r="C689" s="9">
        <v>42552</v>
      </c>
      <c r="D689" s="43">
        <f>YEAR(DATE(YEAR(novplus_data[[#This Row],[Date]]), MONTH(novplus_data[[#This Row],[Date]])+6,1))</f>
        <v>2017</v>
      </c>
      <c r="E689" s="37" t="str">
        <f>TEXT(novplus_data[[#This Row],[Date]], "YYYY")</f>
        <v>2016</v>
      </c>
      <c r="F689" s="43" t="str">
        <f>TEXT(novplus_data[[#This Row],[Date]], "MMM")</f>
        <v>Jul</v>
      </c>
      <c r="G689" s="37" t="str">
        <f>VLOOKUP(I689,[1]LibPAS_data!$A$2:$C$601,3,FALSE)</f>
        <v>Yuma</v>
      </c>
      <c r="H689" s="37" t="str">
        <f>VLOOKUP(I689,[1]LibPAS_data!$A$2:$C$601,2,FALSE)</f>
        <v>Yuma County Library District</v>
      </c>
      <c r="I689" s="11" t="s">
        <v>44</v>
      </c>
      <c r="K689" s="37" t="s">
        <v>22</v>
      </c>
      <c r="L689" s="37" t="s">
        <v>16</v>
      </c>
      <c r="M689" s="37">
        <v>29</v>
      </c>
      <c r="N689" s="37">
        <v>53</v>
      </c>
      <c r="O689" s="37">
        <v>0</v>
      </c>
      <c r="P689" s="37">
        <v>0</v>
      </c>
      <c r="Q689" s="37">
        <v>0</v>
      </c>
      <c r="R689" s="37">
        <v>0</v>
      </c>
      <c r="S689" s="37">
        <v>120</v>
      </c>
      <c r="T689" s="37">
        <v>0</v>
      </c>
      <c r="U689" s="37">
        <v>0</v>
      </c>
      <c r="V689" s="37">
        <v>0</v>
      </c>
    </row>
    <row r="690" spans="1:22" x14ac:dyDescent="0.3">
      <c r="A690" t="e">
        <f>VLOOKUP(novplus_data[[#This Row],[Locationid]], [1]LibPAS_data!$A$2:$D$264, 4, FALSE)</f>
        <v>#N/A</v>
      </c>
      <c r="B690" s="8" t="str">
        <f>TEXT(C690,"yyyy")&amp;"-"&amp;"Q"&amp;LOOKUP(MONTH(C690),{1,4,7,10},{1,2,3,4})</f>
        <v>2016-Q3</v>
      </c>
      <c r="C690" s="9">
        <v>42552</v>
      </c>
      <c r="D690" s="43">
        <f>YEAR(DATE(YEAR(novplus_data[[#This Row],[Date]]), MONTH(novplus_data[[#This Row],[Date]])+6,1))</f>
        <v>2017</v>
      </c>
      <c r="E690" s="37" t="str">
        <f>TEXT(novplus_data[[#This Row],[Date]], "YYYY")</f>
        <v>2016</v>
      </c>
      <c r="F690" s="43" t="str">
        <f>TEXT(novplus_data[[#This Row],[Date]], "MMM")</f>
        <v>Jul</v>
      </c>
      <c r="G690" s="37" t="str">
        <f>VLOOKUP(I690,[1]LibPAS_data!$A$2:$C$601,3,FALSE)</f>
        <v>Yuma</v>
      </c>
      <c r="H690" s="37" t="str">
        <f>VLOOKUP(I690,[1]LibPAS_data!$A$2:$C$601,2,FALSE)</f>
        <v>Yuma County Library District</v>
      </c>
      <c r="I690" s="11" t="s">
        <v>44</v>
      </c>
      <c r="K690" s="37" t="s">
        <v>23</v>
      </c>
      <c r="L690" s="37" t="s">
        <v>16</v>
      </c>
      <c r="M690" s="37">
        <v>5239</v>
      </c>
      <c r="N690" s="37">
        <v>17286</v>
      </c>
      <c r="O690" s="37">
        <v>0</v>
      </c>
      <c r="P690" s="37">
        <v>0</v>
      </c>
      <c r="Q690" s="37">
        <v>0</v>
      </c>
      <c r="R690" s="37">
        <v>0</v>
      </c>
      <c r="S690" s="37">
        <v>0</v>
      </c>
      <c r="T690" s="37">
        <v>0</v>
      </c>
      <c r="U690" s="37">
        <v>0</v>
      </c>
      <c r="V690" s="37">
        <v>0</v>
      </c>
    </row>
    <row r="691" spans="1:22" x14ac:dyDescent="0.3">
      <c r="A691">
        <f>VLOOKUP(novplus_data[[#This Row],[Locationid]], [1]LibPAS_data!$A$2:$D$264, 4, FALSE)</f>
        <v>11452</v>
      </c>
      <c r="B691" s="8" t="str">
        <f>TEXT(C691,"yyyy")&amp;"-"&amp;"Q"&amp;LOOKUP(MONTH(C691),{1,4,7,10},{1,2,3,4})</f>
        <v>2016-Q3</v>
      </c>
      <c r="C691" s="9">
        <v>42583</v>
      </c>
      <c r="D691" s="43">
        <f>YEAR(DATE(YEAR(novplus_data[[#This Row],[Date]]), MONTH(novplus_data[[#This Row],[Date]])+6,1))</f>
        <v>2017</v>
      </c>
      <c r="E691" s="37" t="str">
        <f>TEXT(novplus_data[[#This Row],[Date]], "YYYY")</f>
        <v>2016</v>
      </c>
      <c r="F691" s="43" t="str">
        <f>TEXT(novplus_data[[#This Row],[Date]], "MMM")</f>
        <v>Aug</v>
      </c>
      <c r="G691" s="37" t="str">
        <f>VLOOKUP(I691,[1]LibPAS_data!$A$2:$C$601,3,FALSE)</f>
        <v>Apache</v>
      </c>
      <c r="H691" s="37" t="str">
        <f>VLOOKUP(I691,[1]LibPAS_data!$A$2:$C$601,2,FALSE)</f>
        <v>Apache County Library District Office</v>
      </c>
      <c r="I691" s="3" t="s">
        <v>29</v>
      </c>
      <c r="K691" s="37" t="s">
        <v>15</v>
      </c>
      <c r="L691" s="37" t="s">
        <v>16</v>
      </c>
      <c r="M691" s="37">
        <v>2</v>
      </c>
      <c r="N691" s="37">
        <v>4</v>
      </c>
      <c r="O691" s="37">
        <v>0</v>
      </c>
      <c r="P691" s="37">
        <v>0</v>
      </c>
      <c r="Q691" s="37">
        <v>0</v>
      </c>
      <c r="R691" s="37">
        <v>0</v>
      </c>
      <c r="S691" s="37">
        <v>1</v>
      </c>
      <c r="T691" s="37">
        <v>0</v>
      </c>
      <c r="U691" s="37">
        <v>0</v>
      </c>
      <c r="V691" s="37">
        <v>0</v>
      </c>
    </row>
    <row r="692" spans="1:22" x14ac:dyDescent="0.3">
      <c r="A692" t="e">
        <f>VLOOKUP(novplus_data[[#This Row],[Locationid]], [1]LibPAS_data!$A$2:$D$264, 4, FALSE)</f>
        <v>#N/A</v>
      </c>
      <c r="B692" s="8" t="str">
        <f>TEXT(C692,"yyyy")&amp;"-"&amp;"Q"&amp;LOOKUP(MONTH(C692),{1,4,7,10},{1,2,3,4})</f>
        <v>2016-Q3</v>
      </c>
      <c r="C692" s="9">
        <v>42583</v>
      </c>
      <c r="D692" s="43">
        <f>YEAR(DATE(YEAR(novplus_data[[#This Row],[Date]]), MONTH(novplus_data[[#This Row],[Date]])+6,1))</f>
        <v>2017</v>
      </c>
      <c r="E692" s="37" t="str">
        <f>TEXT(novplus_data[[#This Row],[Date]], "YYYY")</f>
        <v>2016</v>
      </c>
      <c r="F692" s="43" t="str">
        <f>TEXT(novplus_data[[#This Row],[Date]], "MMM")</f>
        <v>Aug</v>
      </c>
      <c r="G692" s="37" t="str">
        <f>VLOOKUP(I692,[1]LibPAS_data!$A$2:$C$601,3,FALSE)</f>
        <v>State</v>
      </c>
      <c r="H692" s="37" t="str">
        <f>VLOOKUP(I692,[1]LibPAS_data!$A$2:$C$601,2,FALSE)</f>
        <v>Arizona State Library</v>
      </c>
      <c r="I692" s="11" t="s">
        <v>42</v>
      </c>
      <c r="K692" s="37" t="s">
        <v>17</v>
      </c>
      <c r="L692" s="37" t="s">
        <v>16</v>
      </c>
      <c r="M692" s="37">
        <v>190</v>
      </c>
      <c r="N692" s="37">
        <v>620</v>
      </c>
      <c r="O692" s="37">
        <v>1</v>
      </c>
      <c r="P692" s="37">
        <v>1</v>
      </c>
      <c r="Q692" s="37">
        <v>0</v>
      </c>
      <c r="R692" s="37">
        <v>0</v>
      </c>
      <c r="S692" s="37">
        <v>553</v>
      </c>
      <c r="T692" s="37">
        <v>0</v>
      </c>
      <c r="U692" s="37">
        <v>0</v>
      </c>
      <c r="V692" s="37">
        <v>0</v>
      </c>
    </row>
    <row r="693" spans="1:22" x14ac:dyDescent="0.3">
      <c r="A693" t="e">
        <f>VLOOKUP(novplus_data[[#This Row],[Locationid]], [1]LibPAS_data!$A$2:$D$264, 4, FALSE)</f>
        <v>#N/A</v>
      </c>
      <c r="B693" s="8" t="str">
        <f>TEXT(C693,"yyyy")&amp;"-"&amp;"Q"&amp;LOOKUP(MONTH(C693),{1,4,7,10},{1,2,3,4})</f>
        <v>2016-Q3</v>
      </c>
      <c r="C693" s="9">
        <v>42583</v>
      </c>
      <c r="D693" s="43">
        <f>YEAR(DATE(YEAR(novplus_data[[#This Row],[Date]]), MONTH(novplus_data[[#This Row],[Date]])+6,1))</f>
        <v>2017</v>
      </c>
      <c r="E693" s="37" t="str">
        <f>TEXT(novplus_data[[#This Row],[Date]], "YYYY")</f>
        <v>2016</v>
      </c>
      <c r="F693" s="43" t="str">
        <f>TEXT(novplus_data[[#This Row],[Date]], "MMM")</f>
        <v>Aug</v>
      </c>
      <c r="G693" s="37" t="str">
        <f>VLOOKUP(I693,[1]LibPAS_data!$A$2:$C$601,3,FALSE)</f>
        <v>State</v>
      </c>
      <c r="H693" s="37" t="str">
        <f>VLOOKUP(I693,[1]LibPAS_data!$A$2:$C$601,2,FALSE)</f>
        <v>Arizona State Library</v>
      </c>
      <c r="I693" s="11" t="s">
        <v>42</v>
      </c>
      <c r="K693" s="37" t="s">
        <v>15</v>
      </c>
      <c r="L693" s="37" t="s">
        <v>16</v>
      </c>
      <c r="M693" s="37">
        <v>84</v>
      </c>
      <c r="N693" s="37">
        <v>351</v>
      </c>
      <c r="O693" s="37">
        <v>0</v>
      </c>
      <c r="P693" s="37">
        <v>0</v>
      </c>
      <c r="Q693" s="37">
        <v>0</v>
      </c>
      <c r="R693" s="37">
        <v>0</v>
      </c>
      <c r="S693" s="37">
        <v>207</v>
      </c>
      <c r="T693" s="37">
        <v>0</v>
      </c>
      <c r="U693" s="37">
        <v>0</v>
      </c>
      <c r="V693" s="37">
        <v>0</v>
      </c>
    </row>
    <row r="694" spans="1:22" x14ac:dyDescent="0.3">
      <c r="A694" t="e">
        <f>VLOOKUP(novplus_data[[#This Row],[Locationid]], [1]LibPAS_data!$A$2:$D$264, 4, FALSE)</f>
        <v>#N/A</v>
      </c>
      <c r="B694" s="8" t="str">
        <f>TEXT(C694,"yyyy")&amp;"-"&amp;"Q"&amp;LOOKUP(MONTH(C694),{1,4,7,10},{1,2,3,4})</f>
        <v>2016-Q3</v>
      </c>
      <c r="C694" s="9">
        <v>42583</v>
      </c>
      <c r="D694" s="43">
        <f>YEAR(DATE(YEAR(novplus_data[[#This Row],[Date]]), MONTH(novplus_data[[#This Row],[Date]])+6,1))</f>
        <v>2017</v>
      </c>
      <c r="E694" s="37" t="str">
        <f>TEXT(novplus_data[[#This Row],[Date]], "YYYY")</f>
        <v>2016</v>
      </c>
      <c r="F694" s="43" t="str">
        <f>TEXT(novplus_data[[#This Row],[Date]], "MMM")</f>
        <v>Aug</v>
      </c>
      <c r="G694" s="37" t="str">
        <f>VLOOKUP(I694,[1]LibPAS_data!$A$2:$C$601,3,FALSE)</f>
        <v>Mohave</v>
      </c>
      <c r="H694" s="37" t="str">
        <f>VLOOKUP(I694,[1]LibPAS_data!$A$2:$C$601,2,FALSE)</f>
        <v>Chloride Community Library</v>
      </c>
      <c r="I694" s="3" t="s">
        <v>97</v>
      </c>
      <c r="K694" s="37" t="s">
        <v>15</v>
      </c>
      <c r="L694" s="37" t="s">
        <v>16</v>
      </c>
      <c r="M694" s="37">
        <v>1</v>
      </c>
      <c r="N694" s="37">
        <v>1</v>
      </c>
      <c r="O694" s="37">
        <v>0</v>
      </c>
      <c r="P694" s="37">
        <v>0</v>
      </c>
      <c r="Q694" s="37">
        <v>0</v>
      </c>
      <c r="R694" s="37">
        <v>0</v>
      </c>
      <c r="S694" s="37">
        <v>1</v>
      </c>
      <c r="T694" s="37">
        <v>0</v>
      </c>
      <c r="U694" s="37">
        <v>0</v>
      </c>
      <c r="V694" s="37">
        <v>0</v>
      </c>
    </row>
    <row r="695" spans="1:22" x14ac:dyDescent="0.3">
      <c r="A695">
        <f>VLOOKUP(novplus_data[[#This Row],[Locationid]], [1]LibPAS_data!$A$2:$D$264, 4, FALSE)</f>
        <v>1469</v>
      </c>
      <c r="B695" s="8" t="str">
        <f>TEXT(C695,"yyyy")&amp;"-"&amp;"Q"&amp;LOOKUP(MONTH(C695),{1,4,7,10},{1,2,3,4})</f>
        <v>2016-Q3</v>
      </c>
      <c r="C695" s="9">
        <v>42583</v>
      </c>
      <c r="D695" s="43">
        <f>YEAR(DATE(YEAR(novplus_data[[#This Row],[Date]]), MONTH(novplus_data[[#This Row],[Date]])+6,1))</f>
        <v>2017</v>
      </c>
      <c r="E695" s="37" t="str">
        <f>TEXT(novplus_data[[#This Row],[Date]], "YYYY")</f>
        <v>2016</v>
      </c>
      <c r="F695" s="43" t="str">
        <f>TEXT(novplus_data[[#This Row],[Date]], "MMM")</f>
        <v>Aug</v>
      </c>
      <c r="G695" s="37" t="str">
        <f>VLOOKUP(I695,[1]LibPAS_data!$A$2:$C$601,3,FALSE)</f>
        <v>Cochise</v>
      </c>
      <c r="H695" s="37" t="str">
        <f>VLOOKUP(I695,[1]LibPAS_data!$A$2:$C$601,2,FALSE)</f>
        <v>Cochise County Library District</v>
      </c>
      <c r="I695" s="11" t="s">
        <v>32</v>
      </c>
      <c r="K695" s="37" t="s">
        <v>18</v>
      </c>
      <c r="L695" s="37" t="s">
        <v>16</v>
      </c>
      <c r="M695" s="37">
        <v>25</v>
      </c>
      <c r="N695" s="37">
        <v>101</v>
      </c>
      <c r="O695" s="37">
        <v>0</v>
      </c>
      <c r="P695" s="37">
        <v>0</v>
      </c>
      <c r="Q695" s="37">
        <v>0</v>
      </c>
      <c r="R695" s="37">
        <v>0</v>
      </c>
      <c r="S695" s="37">
        <v>84</v>
      </c>
      <c r="T695" s="37">
        <v>0</v>
      </c>
      <c r="U695" s="37">
        <v>0</v>
      </c>
      <c r="V695" s="37">
        <v>0</v>
      </c>
    </row>
    <row r="696" spans="1:22" x14ac:dyDescent="0.3">
      <c r="A696">
        <f>VLOOKUP(novplus_data[[#This Row],[Locationid]], [1]LibPAS_data!$A$2:$D$264, 4, FALSE)</f>
        <v>72247</v>
      </c>
      <c r="B696" s="8" t="str">
        <f>TEXT(C696,"yyyy")&amp;"-"&amp;"Q"&amp;LOOKUP(MONTH(C696),{1,4,7,10},{1,2,3,4})</f>
        <v>2016-Q3</v>
      </c>
      <c r="C696" s="9">
        <v>42583</v>
      </c>
      <c r="D696" s="43">
        <f>YEAR(DATE(YEAR(novplus_data[[#This Row],[Date]]), MONTH(novplus_data[[#This Row],[Date]])+6,1))</f>
        <v>2017</v>
      </c>
      <c r="E696" s="37" t="str">
        <f>TEXT(novplus_data[[#This Row],[Date]], "YYYY")</f>
        <v>2016</v>
      </c>
      <c r="F696" s="43" t="str">
        <f>TEXT(novplus_data[[#This Row],[Date]], "MMM")</f>
        <v>Aug</v>
      </c>
      <c r="G696" s="37" t="str">
        <f>VLOOKUP(I696,[1]LibPAS_data!$A$2:$C$601,3,FALSE)</f>
        <v>Coconino</v>
      </c>
      <c r="H696" s="37" t="str">
        <f>VLOOKUP(I696,[1]LibPAS_data!$A$2:$C$601,2,FALSE)</f>
        <v>Flagstaff City-Coconino County Public Library</v>
      </c>
      <c r="I696" s="11" t="s">
        <v>33</v>
      </c>
      <c r="K696" s="37" t="s">
        <v>15</v>
      </c>
      <c r="L696" s="37" t="s">
        <v>16</v>
      </c>
      <c r="M696" s="37">
        <v>89</v>
      </c>
      <c r="N696" s="37">
        <v>396</v>
      </c>
      <c r="O696" s="37">
        <v>0</v>
      </c>
      <c r="P696" s="37">
        <v>0</v>
      </c>
      <c r="Q696" s="37">
        <v>0</v>
      </c>
      <c r="R696" s="37">
        <v>0</v>
      </c>
      <c r="S696" s="37">
        <v>279</v>
      </c>
      <c r="T696" s="37">
        <v>0</v>
      </c>
      <c r="U696" s="37">
        <v>0</v>
      </c>
      <c r="V696" s="37">
        <v>430</v>
      </c>
    </row>
    <row r="697" spans="1:22" x14ac:dyDescent="0.3">
      <c r="A697">
        <f>VLOOKUP(novplus_data[[#This Row],[Locationid]], [1]LibPAS_data!$A$2:$D$264, 4, FALSE)</f>
        <v>72</v>
      </c>
      <c r="B697" s="8" t="str">
        <f>TEXT(C697,"yyyy")&amp;"-"&amp;"Q"&amp;LOOKUP(MONTH(C697),{1,4,7,10},{1,2,3,4})</f>
        <v>2016-Q3</v>
      </c>
      <c r="C697" s="9">
        <v>42583</v>
      </c>
      <c r="D697" s="43">
        <f>YEAR(DATE(YEAR(novplus_data[[#This Row],[Date]]), MONTH(novplus_data[[#This Row],[Date]])+6,1))</f>
        <v>2017</v>
      </c>
      <c r="E697" s="37" t="str">
        <f>TEXT(novplus_data[[#This Row],[Date]], "YYYY")</f>
        <v>2016</v>
      </c>
      <c r="F697" s="43" t="str">
        <f>TEXT(novplus_data[[#This Row],[Date]], "MMM")</f>
        <v>Aug</v>
      </c>
      <c r="G697" s="37" t="str">
        <f>VLOOKUP(I697,[1]LibPAS_data!$A$2:$C$601,3,FALSE)</f>
        <v>Gila</v>
      </c>
      <c r="H697" s="37" t="str">
        <f>VLOOKUP(I697,[1]LibPAS_data!$A$2:$C$601,2,FALSE)</f>
        <v>Gila County Library District</v>
      </c>
      <c r="I697" s="13" t="s">
        <v>34</v>
      </c>
      <c r="K697" s="37" t="s">
        <v>15</v>
      </c>
      <c r="L697" s="37" t="s">
        <v>16</v>
      </c>
      <c r="M697" s="37">
        <v>77</v>
      </c>
      <c r="N697" s="37">
        <v>303</v>
      </c>
      <c r="O697" s="37">
        <v>0</v>
      </c>
      <c r="P697" s="37">
        <v>0</v>
      </c>
      <c r="Q697" s="37">
        <v>0</v>
      </c>
      <c r="R697" s="37">
        <v>0</v>
      </c>
      <c r="S697" s="37">
        <v>184</v>
      </c>
      <c r="T697" s="37">
        <v>0</v>
      </c>
      <c r="U697" s="37">
        <v>0</v>
      </c>
      <c r="V697" s="37">
        <v>0</v>
      </c>
    </row>
    <row r="698" spans="1:22" x14ac:dyDescent="0.3">
      <c r="A698" t="e">
        <f>VLOOKUP(novplus_data[[#This Row],[Locationid]], [1]LibPAS_data!$A$2:$D$264, 4, FALSE)</f>
        <v>#N/A</v>
      </c>
      <c r="B698" s="8" t="str">
        <f>TEXT(C698,"yyyy")&amp;"-"&amp;"Q"&amp;LOOKUP(MONTH(C698),{1,4,7,10},{1,2,3,4})</f>
        <v>2016-Q3</v>
      </c>
      <c r="C698" s="9">
        <v>42583</v>
      </c>
      <c r="D698" s="43">
        <f>YEAR(DATE(YEAR(novplus_data[[#This Row],[Date]]), MONTH(novplus_data[[#This Row],[Date]])+6,1))</f>
        <v>2017</v>
      </c>
      <c r="E698" s="37" t="str">
        <f>TEXT(novplus_data[[#This Row],[Date]], "YYYY")</f>
        <v>2016</v>
      </c>
      <c r="F698" s="43" t="str">
        <f>TEXT(novplus_data[[#This Row],[Date]], "MMM")</f>
        <v>Aug</v>
      </c>
      <c r="G698" s="37" t="str">
        <f>VLOOKUP(I698,[1]LibPAS_data!$A$2:$C$601,3,FALSE)</f>
        <v>Mohave</v>
      </c>
      <c r="H698" s="37" t="str">
        <f>VLOOKUP(I698,[1]LibPAS_data!$A$2:$C$601,2,FALSE)</f>
        <v>Kingman Branch Library</v>
      </c>
      <c r="I698" s="3" t="s">
        <v>93</v>
      </c>
      <c r="K698" s="37" t="s">
        <v>15</v>
      </c>
      <c r="L698" s="37" t="s">
        <v>16</v>
      </c>
      <c r="M698" s="37">
        <v>57</v>
      </c>
      <c r="N698" s="37">
        <v>164</v>
      </c>
      <c r="O698" s="37">
        <v>0</v>
      </c>
      <c r="P698" s="37">
        <v>0</v>
      </c>
      <c r="Q698" s="37">
        <v>0</v>
      </c>
      <c r="R698" s="37">
        <v>0</v>
      </c>
      <c r="S698" s="37">
        <v>137</v>
      </c>
      <c r="T698" s="37">
        <v>0</v>
      </c>
      <c r="U698" s="37">
        <v>0</v>
      </c>
      <c r="V698" s="37">
        <v>0</v>
      </c>
    </row>
    <row r="699" spans="1:22" x14ac:dyDescent="0.3">
      <c r="A699" t="e">
        <f>VLOOKUP(novplus_data[[#This Row],[Locationid]], [1]LibPAS_data!$A$2:$D$264, 4, FALSE)</f>
        <v>#N/A</v>
      </c>
      <c r="B699" s="8" t="str">
        <f>TEXT(C699,"yyyy")&amp;"-"&amp;"Q"&amp;LOOKUP(MONTH(C699),{1,4,7,10},{1,2,3,4})</f>
        <v>2016-Q3</v>
      </c>
      <c r="C699" s="9">
        <v>42583</v>
      </c>
      <c r="D699" s="43">
        <f>YEAR(DATE(YEAR(novplus_data[[#This Row],[Date]]), MONTH(novplus_data[[#This Row],[Date]])+6,1))</f>
        <v>2017</v>
      </c>
      <c r="E699" s="37" t="str">
        <f>TEXT(novplus_data[[#This Row],[Date]], "YYYY")</f>
        <v>2016</v>
      </c>
      <c r="F699" s="43" t="str">
        <f>TEXT(novplus_data[[#This Row],[Date]], "MMM")</f>
        <v>Aug</v>
      </c>
      <c r="G699" s="37" t="str">
        <f>VLOOKUP(I699,[1]LibPAS_data!$A$2:$C$601,3,FALSE)</f>
        <v>Mohave</v>
      </c>
      <c r="H699" s="37" t="str">
        <f>VLOOKUP(I699,[1]LibPAS_data!$A$2:$C$601,2,FALSE)</f>
        <v>Lake Havasu Branch Library</v>
      </c>
      <c r="I699" s="12" t="s">
        <v>89</v>
      </c>
      <c r="K699" s="37" t="s">
        <v>15</v>
      </c>
      <c r="L699" s="37" t="s">
        <v>16</v>
      </c>
      <c r="M699" s="37">
        <v>6</v>
      </c>
      <c r="N699" s="37">
        <v>13</v>
      </c>
      <c r="O699" s="37">
        <v>0</v>
      </c>
      <c r="P699" s="37">
        <v>0</v>
      </c>
      <c r="Q699" s="37">
        <v>0</v>
      </c>
      <c r="R699" s="37">
        <v>0</v>
      </c>
      <c r="S699" s="37">
        <v>6</v>
      </c>
      <c r="T699" s="37">
        <v>0</v>
      </c>
      <c r="U699" s="37">
        <v>0</v>
      </c>
      <c r="V699" s="37">
        <v>0</v>
      </c>
    </row>
    <row r="700" spans="1:22" x14ac:dyDescent="0.3">
      <c r="A700">
        <f>VLOOKUP(novplus_data[[#This Row],[Locationid]], [1]LibPAS_data!$A$2:$D$264, 4, FALSE)</f>
        <v>87143</v>
      </c>
      <c r="B700" s="8" t="str">
        <f>TEXT(C700,"yyyy")&amp;"-"&amp;"Q"&amp;LOOKUP(MONTH(C700),{1,4,7,10},{1,2,3,4})</f>
        <v>2016-Q3</v>
      </c>
      <c r="C700" s="9">
        <v>42583</v>
      </c>
      <c r="D700" s="43">
        <f>YEAR(DATE(YEAR(novplus_data[[#This Row],[Date]]), MONTH(novplus_data[[#This Row],[Date]])+6,1))</f>
        <v>2017</v>
      </c>
      <c r="E700" s="37" t="str">
        <f>TEXT(novplus_data[[#This Row],[Date]], "YYYY")</f>
        <v>2016</v>
      </c>
      <c r="F700" s="43" t="str">
        <f>TEXT(novplus_data[[#This Row],[Date]], "MMM")</f>
        <v>Aug</v>
      </c>
      <c r="G700" s="37" t="str">
        <f>VLOOKUP(I700,[1]LibPAS_data!$A$2:$C$601,3,FALSE)</f>
        <v>Mohave</v>
      </c>
      <c r="H700" s="37" t="str">
        <f>VLOOKUP(I700,[1]LibPAS_data!$A$2:$C$601,2,FALSE)</f>
        <v>Mohave County Library District</v>
      </c>
      <c r="I700" s="11" t="s">
        <v>36</v>
      </c>
      <c r="K700" s="37" t="s">
        <v>15</v>
      </c>
      <c r="L700" s="37" t="s">
        <v>16</v>
      </c>
      <c r="M700" s="37">
        <v>142</v>
      </c>
      <c r="N700" s="37">
        <v>976</v>
      </c>
      <c r="O700" s="37">
        <v>0</v>
      </c>
      <c r="P700" s="37">
        <v>0</v>
      </c>
      <c r="Q700" s="37">
        <v>0</v>
      </c>
      <c r="R700" s="37">
        <v>0</v>
      </c>
      <c r="S700" s="37">
        <v>858</v>
      </c>
      <c r="T700" s="37">
        <v>0</v>
      </c>
      <c r="U700" s="37">
        <v>0</v>
      </c>
      <c r="V700" s="37">
        <v>0</v>
      </c>
    </row>
    <row r="701" spans="1:22" x14ac:dyDescent="0.3">
      <c r="A701">
        <f>VLOOKUP(novplus_data[[#This Row],[Locationid]], [1]LibPAS_data!$A$2:$D$264, 4, FALSE)</f>
        <v>2461</v>
      </c>
      <c r="B701" s="8" t="str">
        <f>TEXT(C701,"yyyy")&amp;"-"&amp;"Q"&amp;LOOKUP(MONTH(C701),{1,4,7,10},{1,2,3,4})</f>
        <v>2016-Q3</v>
      </c>
      <c r="C701" s="9">
        <v>42583</v>
      </c>
      <c r="D701" s="43">
        <f>YEAR(DATE(YEAR(novplus_data[[#This Row],[Date]]), MONTH(novplus_data[[#This Row],[Date]])+6,1))</f>
        <v>2017</v>
      </c>
      <c r="E701" s="37" t="str">
        <f>TEXT(novplus_data[[#This Row],[Date]], "YYYY")</f>
        <v>2016</v>
      </c>
      <c r="F701" s="43" t="str">
        <f>TEXT(novplus_data[[#This Row],[Date]], "MMM")</f>
        <v>Aug</v>
      </c>
      <c r="G701" s="37" t="str">
        <f>VLOOKUP(I701,[1]LibPAS_data!$A$2:$C$601,3,FALSE)</f>
        <v>Navajo</v>
      </c>
      <c r="H701" s="37" t="str">
        <f>VLOOKUP(I701,[1]LibPAS_data!$A$2:$C$601,2,FALSE)</f>
        <v>Navajo County Library District</v>
      </c>
      <c r="I701" s="11" t="s">
        <v>37</v>
      </c>
      <c r="K701" s="37" t="s">
        <v>15</v>
      </c>
      <c r="L701" s="37" t="s">
        <v>16</v>
      </c>
      <c r="M701" s="37">
        <v>6</v>
      </c>
      <c r="N701" s="37">
        <v>17</v>
      </c>
      <c r="O701" s="37">
        <v>0</v>
      </c>
      <c r="P701" s="37">
        <v>0</v>
      </c>
      <c r="Q701" s="37">
        <v>0</v>
      </c>
      <c r="R701" s="37">
        <v>0</v>
      </c>
      <c r="S701" s="37">
        <v>13</v>
      </c>
      <c r="T701" s="37">
        <v>0</v>
      </c>
      <c r="U701" s="37">
        <v>0</v>
      </c>
      <c r="V701" s="37">
        <v>0</v>
      </c>
    </row>
    <row r="702" spans="1:22" x14ac:dyDescent="0.3">
      <c r="A702">
        <f>VLOOKUP(novplus_data[[#This Row],[Locationid]], [1]LibPAS_data!$A$2:$D$264, 4, FALSE)</f>
        <v>405419</v>
      </c>
      <c r="B702" s="8" t="str">
        <f>TEXT(C702,"yyyy")&amp;"-"&amp;"Q"&amp;LOOKUP(MONTH(C702),{1,4,7,10},{1,2,3,4})</f>
        <v>2016-Q3</v>
      </c>
      <c r="C702" s="9">
        <v>42583</v>
      </c>
      <c r="D702" s="43">
        <f>YEAR(DATE(YEAR(novplus_data[[#This Row],[Date]]), MONTH(novplus_data[[#This Row],[Date]])+6,1))</f>
        <v>2017</v>
      </c>
      <c r="E702" s="37" t="str">
        <f>TEXT(novplus_data[[#This Row],[Date]], "YYYY")</f>
        <v>2016</v>
      </c>
      <c r="F702" s="43" t="str">
        <f>TEXT(novplus_data[[#This Row],[Date]], "MMM")</f>
        <v>Aug</v>
      </c>
      <c r="G702" s="37" t="str">
        <f>VLOOKUP(I702,[1]LibPAS_data!$A$2:$C$601,3,FALSE)</f>
        <v>Pima</v>
      </c>
      <c r="H702" s="37" t="str">
        <f>VLOOKUP(I702,[1]LibPAS_data!$A$2:$C$601,2,FALSE)</f>
        <v>Pima County Public Library</v>
      </c>
      <c r="I702" s="11" t="s">
        <v>38</v>
      </c>
      <c r="K702" s="37" t="s">
        <v>68</v>
      </c>
      <c r="L702" s="37" t="s">
        <v>16</v>
      </c>
      <c r="M702" s="37">
        <v>418154</v>
      </c>
      <c r="N702" s="37">
        <v>419052</v>
      </c>
      <c r="O702" s="37">
        <v>0</v>
      </c>
      <c r="P702" s="37">
        <v>0</v>
      </c>
      <c r="Q702" s="37">
        <v>0</v>
      </c>
      <c r="R702" s="37">
        <v>0</v>
      </c>
      <c r="S702" s="37">
        <v>0</v>
      </c>
      <c r="T702" s="37">
        <v>0</v>
      </c>
      <c r="U702" s="37">
        <v>0</v>
      </c>
      <c r="V702" s="37">
        <v>0</v>
      </c>
    </row>
    <row r="703" spans="1:22" x14ac:dyDescent="0.3">
      <c r="A703">
        <f>VLOOKUP(novplus_data[[#This Row],[Locationid]], [1]LibPAS_data!$A$2:$D$264, 4, FALSE)</f>
        <v>405419</v>
      </c>
      <c r="B703" s="8" t="str">
        <f>TEXT(C703,"yyyy")&amp;"-"&amp;"Q"&amp;LOOKUP(MONTH(C703),{1,4,7,10},{1,2,3,4})</f>
        <v>2016-Q3</v>
      </c>
      <c r="C703" s="9">
        <v>42583</v>
      </c>
      <c r="D703" s="43">
        <f>YEAR(DATE(YEAR(novplus_data[[#This Row],[Date]]), MONTH(novplus_data[[#This Row],[Date]])+6,1))</f>
        <v>2017</v>
      </c>
      <c r="E703" s="37" t="str">
        <f>TEXT(novplus_data[[#This Row],[Date]], "YYYY")</f>
        <v>2016</v>
      </c>
      <c r="F703" s="43" t="str">
        <f>TEXT(novplus_data[[#This Row],[Date]], "MMM")</f>
        <v>Aug</v>
      </c>
      <c r="G703" s="37" t="str">
        <f>VLOOKUP(I703,[1]LibPAS_data!$A$2:$C$601,3,FALSE)</f>
        <v>Pima</v>
      </c>
      <c r="H703" s="37" t="str">
        <f>VLOOKUP(I703,[1]LibPAS_data!$A$2:$C$601,2,FALSE)</f>
        <v>Pima County Public Library</v>
      </c>
      <c r="I703" s="11" t="s">
        <v>38</v>
      </c>
      <c r="K703" s="37" t="s">
        <v>19</v>
      </c>
      <c r="L703" s="37" t="s">
        <v>16</v>
      </c>
      <c r="M703" s="37">
        <v>36737</v>
      </c>
      <c r="N703" s="37">
        <v>121564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37">
        <v>0</v>
      </c>
      <c r="U703" s="37">
        <v>0</v>
      </c>
      <c r="V703" s="37">
        <v>0</v>
      </c>
    </row>
    <row r="704" spans="1:22" x14ac:dyDescent="0.3">
      <c r="A704">
        <f>VLOOKUP(novplus_data[[#This Row],[Locationid]], [1]LibPAS_data!$A$2:$D$264, 4, FALSE)</f>
        <v>405419</v>
      </c>
      <c r="B704" s="8" t="str">
        <f>TEXT(C704,"yyyy")&amp;"-"&amp;"Q"&amp;LOOKUP(MONTH(C704),{1,4,7,10},{1,2,3,4})</f>
        <v>2016-Q3</v>
      </c>
      <c r="C704" s="9">
        <v>42583</v>
      </c>
      <c r="D704" s="43">
        <f>YEAR(DATE(YEAR(novplus_data[[#This Row],[Date]]), MONTH(novplus_data[[#This Row],[Date]])+6,1))</f>
        <v>2017</v>
      </c>
      <c r="E704" s="37" t="str">
        <f>TEXT(novplus_data[[#This Row],[Date]], "YYYY")</f>
        <v>2016</v>
      </c>
      <c r="F704" s="43" t="str">
        <f>TEXT(novplus_data[[#This Row],[Date]], "MMM")</f>
        <v>Aug</v>
      </c>
      <c r="G704" s="37" t="str">
        <f>VLOOKUP(I704,[1]LibPAS_data!$A$2:$C$601,3,FALSE)</f>
        <v>Pima</v>
      </c>
      <c r="H704" s="37" t="str">
        <f>VLOOKUP(I704,[1]LibPAS_data!$A$2:$C$601,2,FALSE)</f>
        <v>Pima County Public Library</v>
      </c>
      <c r="I704" s="11" t="s">
        <v>38</v>
      </c>
      <c r="K704" s="37" t="s">
        <v>15</v>
      </c>
      <c r="L704" s="37" t="s">
        <v>16</v>
      </c>
      <c r="M704" s="37">
        <v>130</v>
      </c>
      <c r="N704" s="37">
        <v>350</v>
      </c>
      <c r="O704" s="37">
        <v>1</v>
      </c>
      <c r="P704" s="37">
        <v>1</v>
      </c>
      <c r="Q704" s="37">
        <v>0</v>
      </c>
      <c r="R704" s="37">
        <v>0</v>
      </c>
      <c r="S704" s="37">
        <v>564</v>
      </c>
      <c r="T704" s="37">
        <v>0</v>
      </c>
      <c r="U704" s="37">
        <v>0</v>
      </c>
      <c r="V704" s="37">
        <v>61</v>
      </c>
    </row>
    <row r="705" spans="1:22" x14ac:dyDescent="0.3">
      <c r="A705">
        <f>VLOOKUP(novplus_data[[#This Row],[Locationid]], [1]LibPAS_data!$A$2:$D$264, 4, FALSE)</f>
        <v>8901</v>
      </c>
      <c r="B705" s="8" t="str">
        <f>TEXT(C705,"yyyy")&amp;"-"&amp;"Q"&amp;LOOKUP(MONTH(C705),{1,4,7,10},{1,2,3,4})</f>
        <v>2016-Q3</v>
      </c>
      <c r="C705" s="9">
        <v>42583</v>
      </c>
      <c r="D705" s="43">
        <f>YEAR(DATE(YEAR(novplus_data[[#This Row],[Date]]), MONTH(novplus_data[[#This Row],[Date]])+6,1))</f>
        <v>2017</v>
      </c>
      <c r="E705" s="37" t="str">
        <f>TEXT(novplus_data[[#This Row],[Date]], "YYYY")</f>
        <v>2016</v>
      </c>
      <c r="F705" s="43" t="str">
        <f>TEXT(novplus_data[[#This Row],[Date]], "MMM")</f>
        <v>Aug</v>
      </c>
      <c r="G705" s="37" t="str">
        <f>VLOOKUP(I705,[1]LibPAS_data!$A$2:$C$601,3,FALSE)</f>
        <v>Pinal</v>
      </c>
      <c r="H705" s="37" t="str">
        <f>VLOOKUP(I705,[1]LibPAS_data!$A$2:$C$601,2,FALSE)</f>
        <v>Pinal County Library District</v>
      </c>
      <c r="I705" s="11" t="s">
        <v>54</v>
      </c>
      <c r="K705" s="37" t="s">
        <v>15</v>
      </c>
      <c r="L705" s="37" t="s">
        <v>16</v>
      </c>
      <c r="M705" s="37">
        <v>88</v>
      </c>
      <c r="N705" s="37">
        <v>295</v>
      </c>
      <c r="O705" s="37">
        <v>0</v>
      </c>
      <c r="P705" s="37">
        <v>0</v>
      </c>
      <c r="Q705" s="37">
        <v>0</v>
      </c>
      <c r="R705" s="37">
        <v>0</v>
      </c>
      <c r="S705" s="37">
        <v>196</v>
      </c>
      <c r="T705" s="37">
        <v>0</v>
      </c>
      <c r="U705" s="37">
        <v>0</v>
      </c>
      <c r="V705" s="37">
        <v>10</v>
      </c>
    </row>
    <row r="706" spans="1:22" x14ac:dyDescent="0.3">
      <c r="A706">
        <f>VLOOKUP(novplus_data[[#This Row],[Locationid]], [1]LibPAS_data!$A$2:$D$264, 4, FALSE)</f>
        <v>29416</v>
      </c>
      <c r="B706" s="8" t="str">
        <f>TEXT(C706,"yyyy")&amp;"-"&amp;"Q"&amp;LOOKUP(MONTH(C706),{1,4,7,10},{1,2,3,4})</f>
        <v>2016-Q3</v>
      </c>
      <c r="C706" s="9">
        <v>42583</v>
      </c>
      <c r="D706" s="43">
        <f>YEAR(DATE(YEAR(novplus_data[[#This Row],[Date]]), MONTH(novplus_data[[#This Row],[Date]])+6,1))</f>
        <v>2017</v>
      </c>
      <c r="E706" s="37" t="str">
        <f>TEXT(novplus_data[[#This Row],[Date]], "YYYY")</f>
        <v>2016</v>
      </c>
      <c r="F706" s="43" t="str">
        <f>TEXT(novplus_data[[#This Row],[Date]], "MMM")</f>
        <v>Aug</v>
      </c>
      <c r="G706" s="37" t="str">
        <f>VLOOKUP(I706,[1]LibPAS_data!$A$2:$C$601,3,FALSE)</f>
        <v>Yavapai</v>
      </c>
      <c r="H706" s="37" t="str">
        <f>VLOOKUP(I706,[1]LibPAS_data!$A$2:$C$601,2,FALSE)</f>
        <v>Prescott Public Library</v>
      </c>
      <c r="I706" s="11" t="s">
        <v>39</v>
      </c>
      <c r="K706" s="37" t="s">
        <v>15</v>
      </c>
      <c r="L706" s="37" t="s">
        <v>16</v>
      </c>
      <c r="M706" s="37">
        <v>35</v>
      </c>
      <c r="N706" s="37">
        <v>79</v>
      </c>
      <c r="O706" s="37">
        <v>0</v>
      </c>
      <c r="P706" s="37">
        <v>0</v>
      </c>
      <c r="Q706" s="37">
        <v>0</v>
      </c>
      <c r="R706" s="37">
        <v>0</v>
      </c>
      <c r="S706" s="37">
        <v>131</v>
      </c>
      <c r="T706" s="37">
        <v>0</v>
      </c>
      <c r="U706" s="37">
        <v>0</v>
      </c>
      <c r="V706" s="37">
        <v>5</v>
      </c>
    </row>
    <row r="707" spans="1:22" x14ac:dyDescent="0.3">
      <c r="A707">
        <f>VLOOKUP(novplus_data[[#This Row],[Locationid]], [1]LibPAS_data!$A$2:$D$264, 4, FALSE)</f>
        <v>11980</v>
      </c>
      <c r="B707" s="8" t="str">
        <f>TEXT(C707,"yyyy")&amp;"-"&amp;"Q"&amp;LOOKUP(MONTH(C707),{1,4,7,10},{1,2,3,4})</f>
        <v>2016-Q3</v>
      </c>
      <c r="C707" s="9">
        <v>42583</v>
      </c>
      <c r="D707" s="43">
        <f>YEAR(DATE(YEAR(novplus_data[[#This Row],[Date]]), MONTH(novplus_data[[#This Row],[Date]])+6,1))</f>
        <v>2017</v>
      </c>
      <c r="E707" s="37" t="str">
        <f>TEXT(novplus_data[[#This Row],[Date]], "YYYY")</f>
        <v>2016</v>
      </c>
      <c r="F707" s="43" t="str">
        <f>TEXT(novplus_data[[#This Row],[Date]], "MMM")</f>
        <v>Aug</v>
      </c>
      <c r="G707" s="37" t="str">
        <f>VLOOKUP(I707,[1]LibPAS_data!$A$2:$C$601,3,FALSE)</f>
        <v>Graham</v>
      </c>
      <c r="H707" s="37" t="str">
        <f>VLOOKUP(I707,[1]LibPAS_data!$A$2:$C$601,2,FALSE)</f>
        <v>Safford City - Graham County Library</v>
      </c>
      <c r="I707" s="11" t="s">
        <v>41</v>
      </c>
      <c r="K707" s="37" t="s">
        <v>15</v>
      </c>
      <c r="L707" s="37" t="s">
        <v>16</v>
      </c>
      <c r="M707" s="37">
        <v>6</v>
      </c>
      <c r="N707" s="37">
        <v>10</v>
      </c>
      <c r="O707" s="37">
        <v>0</v>
      </c>
      <c r="P707" s="37">
        <v>0</v>
      </c>
      <c r="Q707" s="37">
        <v>0</v>
      </c>
      <c r="R707" s="37">
        <v>0</v>
      </c>
      <c r="S707" s="37">
        <v>8</v>
      </c>
      <c r="T707" s="37">
        <v>0</v>
      </c>
      <c r="U707" s="37">
        <v>0</v>
      </c>
      <c r="V707" s="37">
        <v>0</v>
      </c>
    </row>
    <row r="708" spans="1:22" x14ac:dyDescent="0.3">
      <c r="A708">
        <f>VLOOKUP(novplus_data[[#This Row],[Locationid]], [1]LibPAS_data!$A$2:$D$264, 4, FALSE)</f>
        <v>9301</v>
      </c>
      <c r="B708" s="8" t="str">
        <f>TEXT(C708,"yyyy")&amp;"-"&amp;"Q"&amp;LOOKUP(MONTH(C708),{1,4,7,10},{1,2,3,4})</f>
        <v>2016-Q3</v>
      </c>
      <c r="C708" s="9">
        <v>42583</v>
      </c>
      <c r="D708" s="43">
        <f>YEAR(DATE(YEAR(novplus_data[[#This Row],[Date]]), MONTH(novplus_data[[#This Row],[Date]])+6,1))</f>
        <v>2017</v>
      </c>
      <c r="E708" s="37" t="str">
        <f>TEXT(novplus_data[[#This Row],[Date]], "YYYY")</f>
        <v>2016</v>
      </c>
      <c r="F708" s="43" t="str">
        <f>TEXT(novplus_data[[#This Row],[Date]], "MMM")</f>
        <v>Aug</v>
      </c>
      <c r="G708" s="37" t="str">
        <f>VLOOKUP(I708,[1]LibPAS_data!$A$2:$C$601,3,FALSE)</f>
        <v>Yavapai</v>
      </c>
      <c r="H708" s="37" t="str">
        <f>VLOOKUP(I708,[1]LibPAS_data!$A$2:$C$601,2,FALSE)</f>
        <v>Yavapai County Library District</v>
      </c>
      <c r="I708" s="11" t="s">
        <v>43</v>
      </c>
      <c r="K708" s="37" t="s">
        <v>21</v>
      </c>
      <c r="L708" s="37" t="s">
        <v>16</v>
      </c>
      <c r="M708" s="37">
        <v>65683</v>
      </c>
      <c r="N708" s="37">
        <v>182694</v>
      </c>
      <c r="O708" s="37">
        <v>0</v>
      </c>
      <c r="P708" s="37">
        <v>0</v>
      </c>
      <c r="Q708" s="37">
        <v>0</v>
      </c>
      <c r="R708" s="37">
        <v>0</v>
      </c>
      <c r="S708" s="37">
        <v>0</v>
      </c>
      <c r="T708" s="37">
        <v>0</v>
      </c>
      <c r="U708" s="37">
        <v>0</v>
      </c>
      <c r="V708" s="37">
        <v>0</v>
      </c>
    </row>
    <row r="709" spans="1:22" x14ac:dyDescent="0.3">
      <c r="A709">
        <f>VLOOKUP(novplus_data[[#This Row],[Locationid]], [1]LibPAS_data!$A$2:$D$264, 4, FALSE)</f>
        <v>9301</v>
      </c>
      <c r="B709" s="8" t="str">
        <f>TEXT(C709,"yyyy")&amp;"-"&amp;"Q"&amp;LOOKUP(MONTH(C709),{1,4,7,10},{1,2,3,4})</f>
        <v>2016-Q3</v>
      </c>
      <c r="C709" s="9">
        <v>42583</v>
      </c>
      <c r="D709" s="43">
        <f>YEAR(DATE(YEAR(novplus_data[[#This Row],[Date]]), MONTH(novplus_data[[#This Row],[Date]])+6,1))</f>
        <v>2017</v>
      </c>
      <c r="E709" s="37" t="str">
        <f>TEXT(novplus_data[[#This Row],[Date]], "YYYY")</f>
        <v>2016</v>
      </c>
      <c r="F709" s="43" t="str">
        <f>TEXT(novplus_data[[#This Row],[Date]], "MMM")</f>
        <v>Aug</v>
      </c>
      <c r="G709" s="37" t="str">
        <f>VLOOKUP(I709,[1]LibPAS_data!$A$2:$C$601,3,FALSE)</f>
        <v>Yavapai</v>
      </c>
      <c r="H709" s="37" t="str">
        <f>VLOOKUP(I709,[1]LibPAS_data!$A$2:$C$601,2,FALSE)</f>
        <v>Yavapai County Library District</v>
      </c>
      <c r="I709" s="11" t="s">
        <v>43</v>
      </c>
      <c r="K709" s="37" t="s">
        <v>23</v>
      </c>
      <c r="L709" s="37" t="s">
        <v>16</v>
      </c>
      <c r="M709" s="37">
        <v>3</v>
      </c>
      <c r="N709" s="37">
        <v>6</v>
      </c>
      <c r="O709" s="37">
        <v>0</v>
      </c>
      <c r="P709" s="37">
        <v>0</v>
      </c>
      <c r="Q709" s="37">
        <v>0</v>
      </c>
      <c r="R709" s="37">
        <v>0</v>
      </c>
      <c r="S709" s="37">
        <v>0</v>
      </c>
      <c r="T709" s="37">
        <v>0</v>
      </c>
      <c r="U709" s="37">
        <v>0</v>
      </c>
      <c r="V709" s="37">
        <v>0</v>
      </c>
    </row>
    <row r="710" spans="1:22" x14ac:dyDescent="0.3">
      <c r="A710" t="e">
        <f>VLOOKUP(novplus_data[[#This Row],[Locationid]], [1]LibPAS_data!$A$2:$D$264, 4, FALSE)</f>
        <v>#N/A</v>
      </c>
      <c r="B710" s="8" t="str">
        <f>TEXT(C710,"yyyy")&amp;"-"&amp;"Q"&amp;LOOKUP(MONTH(C710),{1,4,7,10},{1,2,3,4})</f>
        <v>2016-Q3</v>
      </c>
      <c r="C710" s="9">
        <v>42583</v>
      </c>
      <c r="D710" s="43">
        <f>YEAR(DATE(YEAR(novplus_data[[#This Row],[Date]]), MONTH(novplus_data[[#This Row],[Date]])+6,1))</f>
        <v>2017</v>
      </c>
      <c r="E710" s="37" t="str">
        <f>TEXT(novplus_data[[#This Row],[Date]], "YYYY")</f>
        <v>2016</v>
      </c>
      <c r="F710" s="43" t="str">
        <f>TEXT(novplus_data[[#This Row],[Date]], "MMM")</f>
        <v>Aug</v>
      </c>
      <c r="G710" s="37" t="str">
        <f>VLOOKUP(I710,[1]LibPAS_data!$A$2:$C$601,3,FALSE)</f>
        <v>Yuma</v>
      </c>
      <c r="H710" s="37" t="str">
        <f>VLOOKUP(I710,[1]LibPAS_data!$A$2:$C$601,2,FALSE)</f>
        <v>Yuma County Library District</v>
      </c>
      <c r="I710" s="11" t="s">
        <v>44</v>
      </c>
      <c r="K710" s="37" t="s">
        <v>22</v>
      </c>
      <c r="L710" s="37" t="s">
        <v>16</v>
      </c>
      <c r="M710" s="37">
        <v>36</v>
      </c>
      <c r="N710" s="37">
        <v>87</v>
      </c>
      <c r="O710" s="37">
        <v>0</v>
      </c>
      <c r="P710" s="37">
        <v>0</v>
      </c>
      <c r="Q710" s="37">
        <v>0</v>
      </c>
      <c r="R710" s="37">
        <v>0</v>
      </c>
      <c r="S710" s="37">
        <v>75</v>
      </c>
      <c r="T710" s="37">
        <v>0</v>
      </c>
      <c r="U710" s="37">
        <v>0</v>
      </c>
      <c r="V710" s="37">
        <v>0</v>
      </c>
    </row>
    <row r="711" spans="1:22" x14ac:dyDescent="0.3">
      <c r="A711" t="e">
        <f>VLOOKUP(novplus_data[[#This Row],[Locationid]], [1]LibPAS_data!$A$2:$D$264, 4, FALSE)</f>
        <v>#N/A</v>
      </c>
      <c r="B711" s="8" t="str">
        <f>TEXT(C711,"yyyy")&amp;"-"&amp;"Q"&amp;LOOKUP(MONTH(C711),{1,4,7,10},{1,2,3,4})</f>
        <v>2016-Q3</v>
      </c>
      <c r="C711" s="9">
        <v>42583</v>
      </c>
      <c r="D711" s="43">
        <f>YEAR(DATE(YEAR(novplus_data[[#This Row],[Date]]), MONTH(novplus_data[[#This Row],[Date]])+6,1))</f>
        <v>2017</v>
      </c>
      <c r="E711" s="37" t="str">
        <f>TEXT(novplus_data[[#This Row],[Date]], "YYYY")</f>
        <v>2016</v>
      </c>
      <c r="F711" s="43" t="str">
        <f>TEXT(novplus_data[[#This Row],[Date]], "MMM")</f>
        <v>Aug</v>
      </c>
      <c r="G711" s="37" t="str">
        <f>VLOOKUP(I711,[1]LibPAS_data!$A$2:$C$601,3,FALSE)</f>
        <v>Yuma</v>
      </c>
      <c r="H711" s="37" t="str">
        <f>VLOOKUP(I711,[1]LibPAS_data!$A$2:$C$601,2,FALSE)</f>
        <v>Yuma County Library District</v>
      </c>
      <c r="I711" s="11" t="s">
        <v>44</v>
      </c>
      <c r="K711" s="37" t="s">
        <v>23</v>
      </c>
      <c r="L711" s="37" t="s">
        <v>16</v>
      </c>
      <c r="M711" s="37">
        <v>5486</v>
      </c>
      <c r="N711" s="37">
        <v>18939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37">
        <v>0</v>
      </c>
      <c r="U711" s="37">
        <v>0</v>
      </c>
      <c r="V711" s="37">
        <v>0</v>
      </c>
    </row>
    <row r="712" spans="1:22" x14ac:dyDescent="0.3">
      <c r="A712">
        <f>VLOOKUP(novplus_data[[#This Row],[Locationid]], [1]LibPAS_data!$A$2:$D$264, 4, FALSE)</f>
        <v>11452</v>
      </c>
      <c r="B712" s="8" t="str">
        <f>TEXT(C712,"yyyy")&amp;"-"&amp;"Q"&amp;LOOKUP(MONTH(C712),{1,4,7,10},{1,2,3,4})</f>
        <v>2016-Q3</v>
      </c>
      <c r="C712" s="9">
        <v>42614</v>
      </c>
      <c r="D712" s="43">
        <f>YEAR(DATE(YEAR(novplus_data[[#This Row],[Date]]), MONTH(novplus_data[[#This Row],[Date]])+6,1))</f>
        <v>2017</v>
      </c>
      <c r="E712" s="37" t="str">
        <f>TEXT(novplus_data[[#This Row],[Date]], "YYYY")</f>
        <v>2016</v>
      </c>
      <c r="F712" s="43" t="str">
        <f>TEXT(novplus_data[[#This Row],[Date]], "MMM")</f>
        <v>Sep</v>
      </c>
      <c r="G712" s="37" t="str">
        <f>VLOOKUP(I712,[1]LibPAS_data!$A$2:$C$601,3,FALSE)</f>
        <v>Apache</v>
      </c>
      <c r="H712" s="37" t="str">
        <f>VLOOKUP(I712,[1]LibPAS_data!$A$2:$C$601,2,FALSE)</f>
        <v>Apache County Library District Office</v>
      </c>
      <c r="I712" s="3" t="s">
        <v>29</v>
      </c>
      <c r="K712" s="37" t="s">
        <v>15</v>
      </c>
      <c r="L712" s="37" t="s">
        <v>16</v>
      </c>
      <c r="M712" s="37">
        <v>5</v>
      </c>
      <c r="N712" s="37">
        <v>19</v>
      </c>
      <c r="O712" s="37">
        <v>0</v>
      </c>
      <c r="P712" s="37">
        <v>0</v>
      </c>
      <c r="Q712" s="37">
        <v>0</v>
      </c>
      <c r="R712" s="37">
        <v>0</v>
      </c>
      <c r="S712" s="37">
        <v>74</v>
      </c>
      <c r="T712" s="37">
        <v>0</v>
      </c>
      <c r="U712" s="37">
        <v>0</v>
      </c>
      <c r="V712" s="37">
        <v>0</v>
      </c>
    </row>
    <row r="713" spans="1:22" x14ac:dyDescent="0.3">
      <c r="A713" t="e">
        <f>VLOOKUP(novplus_data[[#This Row],[Locationid]], [1]LibPAS_data!$A$2:$D$264, 4, FALSE)</f>
        <v>#N/A</v>
      </c>
      <c r="B713" s="8" t="str">
        <f>TEXT(C713,"yyyy")&amp;"-"&amp;"Q"&amp;LOOKUP(MONTH(C713),{1,4,7,10},{1,2,3,4})</f>
        <v>2016-Q3</v>
      </c>
      <c r="C713" s="9">
        <v>42614</v>
      </c>
      <c r="D713" s="43">
        <f>YEAR(DATE(YEAR(novplus_data[[#This Row],[Date]]), MONTH(novplus_data[[#This Row],[Date]])+6,1))</f>
        <v>2017</v>
      </c>
      <c r="E713" s="37" t="str">
        <f>TEXT(novplus_data[[#This Row],[Date]], "YYYY")</f>
        <v>2016</v>
      </c>
      <c r="F713" s="43" t="str">
        <f>TEXT(novplus_data[[#This Row],[Date]], "MMM")</f>
        <v>Sep</v>
      </c>
      <c r="G713" s="37" t="str">
        <f>VLOOKUP(I713,[1]LibPAS_data!$A$2:$C$601,3,FALSE)</f>
        <v>State</v>
      </c>
      <c r="H713" s="37" t="str">
        <f>VLOOKUP(I713,[1]LibPAS_data!$A$2:$C$601,2,FALSE)</f>
        <v>Arizona State Library</v>
      </c>
      <c r="I713" s="11" t="s">
        <v>42</v>
      </c>
      <c r="K713" s="37" t="s">
        <v>15</v>
      </c>
      <c r="L713" s="37" t="s">
        <v>16</v>
      </c>
      <c r="M713" s="37">
        <v>45</v>
      </c>
      <c r="N713" s="37">
        <v>142</v>
      </c>
      <c r="O713" s="37">
        <v>0</v>
      </c>
      <c r="P713" s="37">
        <v>0</v>
      </c>
      <c r="Q713" s="37">
        <v>0</v>
      </c>
      <c r="R713" s="37">
        <v>0</v>
      </c>
      <c r="S713" s="37">
        <v>56</v>
      </c>
      <c r="T713" s="37">
        <v>0</v>
      </c>
      <c r="U713" s="37">
        <v>0</v>
      </c>
      <c r="V713" s="37">
        <v>0</v>
      </c>
    </row>
    <row r="714" spans="1:22" x14ac:dyDescent="0.3">
      <c r="A714" t="e">
        <f>VLOOKUP(novplus_data[[#This Row],[Locationid]], [1]LibPAS_data!$A$2:$D$264, 4, FALSE)</f>
        <v>#N/A</v>
      </c>
      <c r="B714" s="8" t="str">
        <f>TEXT(C714,"yyyy")&amp;"-"&amp;"Q"&amp;LOOKUP(MONTH(C714),{1,4,7,10},{1,2,3,4})</f>
        <v>2016-Q3</v>
      </c>
      <c r="C714" s="9">
        <v>42614</v>
      </c>
      <c r="D714" s="43">
        <f>YEAR(DATE(YEAR(novplus_data[[#This Row],[Date]]), MONTH(novplus_data[[#This Row],[Date]])+6,1))</f>
        <v>2017</v>
      </c>
      <c r="E714" s="37" t="str">
        <f>TEXT(novplus_data[[#This Row],[Date]], "YYYY")</f>
        <v>2016</v>
      </c>
      <c r="F714" s="43" t="str">
        <f>TEXT(novplus_data[[#This Row],[Date]], "MMM")</f>
        <v>Sep</v>
      </c>
      <c r="G714" s="37" t="str">
        <f>VLOOKUP(I714,[1]LibPAS_data!$A$2:$C$601,3,FALSE)</f>
        <v>State</v>
      </c>
      <c r="H714" s="37" t="str">
        <f>VLOOKUP(I714,[1]LibPAS_data!$A$2:$C$601,2,FALSE)</f>
        <v>Arizona State Library</v>
      </c>
      <c r="I714" s="11" t="s">
        <v>42</v>
      </c>
      <c r="K714" s="37" t="s">
        <v>17</v>
      </c>
      <c r="L714" s="37" t="s">
        <v>16</v>
      </c>
      <c r="M714" s="37">
        <v>163</v>
      </c>
      <c r="N714" s="37">
        <v>597</v>
      </c>
      <c r="O714" s="37">
        <v>0</v>
      </c>
      <c r="P714" s="37">
        <v>0</v>
      </c>
      <c r="Q714" s="37">
        <v>0</v>
      </c>
      <c r="R714" s="37">
        <v>0</v>
      </c>
      <c r="S714" s="37">
        <v>531</v>
      </c>
      <c r="T714" s="37">
        <v>0</v>
      </c>
      <c r="U714" s="37">
        <v>0</v>
      </c>
      <c r="V714" s="37">
        <v>0</v>
      </c>
    </row>
    <row r="715" spans="1:22" x14ac:dyDescent="0.3">
      <c r="A715">
        <f>VLOOKUP(novplus_data[[#This Row],[Locationid]], [1]LibPAS_data!$A$2:$D$264, 4, FALSE)</f>
        <v>1469</v>
      </c>
      <c r="B715" s="8" t="str">
        <f>TEXT(C715,"yyyy")&amp;"-"&amp;"Q"&amp;LOOKUP(MONTH(C715),{1,4,7,10},{1,2,3,4})</f>
        <v>2016-Q3</v>
      </c>
      <c r="C715" s="9">
        <v>42614</v>
      </c>
      <c r="D715" s="43">
        <f>YEAR(DATE(YEAR(novplus_data[[#This Row],[Date]]), MONTH(novplus_data[[#This Row],[Date]])+6,1))</f>
        <v>2017</v>
      </c>
      <c r="E715" s="37" t="str">
        <f>TEXT(novplus_data[[#This Row],[Date]], "YYYY")</f>
        <v>2016</v>
      </c>
      <c r="F715" s="43" t="str">
        <f>TEXT(novplus_data[[#This Row],[Date]], "MMM")</f>
        <v>Sep</v>
      </c>
      <c r="G715" s="37" t="str">
        <f>VLOOKUP(I715,[1]LibPAS_data!$A$2:$C$601,3,FALSE)</f>
        <v>Cochise</v>
      </c>
      <c r="H715" s="37" t="str">
        <f>VLOOKUP(I715,[1]LibPAS_data!$A$2:$C$601,2,FALSE)</f>
        <v>Cochise County Library District</v>
      </c>
      <c r="I715" s="11" t="s">
        <v>32</v>
      </c>
      <c r="K715" s="37" t="s">
        <v>18</v>
      </c>
      <c r="L715" s="37" t="s">
        <v>16</v>
      </c>
      <c r="M715" s="37">
        <v>21</v>
      </c>
      <c r="N715" s="37">
        <v>205</v>
      </c>
      <c r="O715" s="37">
        <v>0</v>
      </c>
      <c r="P715" s="37">
        <v>0</v>
      </c>
      <c r="Q715" s="37">
        <v>0</v>
      </c>
      <c r="R715" s="37">
        <v>0</v>
      </c>
      <c r="S715" s="37">
        <v>206</v>
      </c>
      <c r="T715" s="37">
        <v>0</v>
      </c>
      <c r="U715" s="37">
        <v>0</v>
      </c>
      <c r="V715" s="37">
        <v>0</v>
      </c>
    </row>
    <row r="716" spans="1:22" x14ac:dyDescent="0.3">
      <c r="A716">
        <f>VLOOKUP(novplus_data[[#This Row],[Locationid]], [1]LibPAS_data!$A$2:$D$264, 4, FALSE)</f>
        <v>72247</v>
      </c>
      <c r="B716" s="8" t="str">
        <f>TEXT(C716,"yyyy")&amp;"-"&amp;"Q"&amp;LOOKUP(MONTH(C716),{1,4,7,10},{1,2,3,4})</f>
        <v>2016-Q3</v>
      </c>
      <c r="C716" s="9">
        <v>42614</v>
      </c>
      <c r="D716" s="43">
        <f>YEAR(DATE(YEAR(novplus_data[[#This Row],[Date]]), MONTH(novplus_data[[#This Row],[Date]])+6,1))</f>
        <v>2017</v>
      </c>
      <c r="E716" s="37" t="str">
        <f>TEXT(novplus_data[[#This Row],[Date]], "YYYY")</f>
        <v>2016</v>
      </c>
      <c r="F716" s="43" t="str">
        <f>TEXT(novplus_data[[#This Row],[Date]], "MMM")</f>
        <v>Sep</v>
      </c>
      <c r="G716" s="37" t="str">
        <f>VLOOKUP(I716,[1]LibPAS_data!$A$2:$C$601,3,FALSE)</f>
        <v>Coconino</v>
      </c>
      <c r="H716" s="37" t="str">
        <f>VLOOKUP(I716,[1]LibPAS_data!$A$2:$C$601,2,FALSE)</f>
        <v>Flagstaff City-Coconino County Public Library</v>
      </c>
      <c r="I716" s="11" t="s">
        <v>33</v>
      </c>
      <c r="K716" s="37" t="s">
        <v>15</v>
      </c>
      <c r="L716" s="37" t="s">
        <v>16</v>
      </c>
      <c r="M716" s="37">
        <v>64</v>
      </c>
      <c r="N716" s="37">
        <v>218</v>
      </c>
      <c r="O716" s="37">
        <v>0</v>
      </c>
      <c r="P716" s="37">
        <v>0</v>
      </c>
      <c r="Q716" s="37">
        <v>0</v>
      </c>
      <c r="R716" s="37">
        <v>0</v>
      </c>
      <c r="S716" s="37">
        <v>168</v>
      </c>
      <c r="T716" s="37">
        <v>0</v>
      </c>
      <c r="U716" s="37">
        <v>0</v>
      </c>
      <c r="V716" s="37">
        <v>220</v>
      </c>
    </row>
    <row r="717" spans="1:22" x14ac:dyDescent="0.3">
      <c r="A717">
        <f>VLOOKUP(novplus_data[[#This Row],[Locationid]], [1]LibPAS_data!$A$2:$D$264, 4, FALSE)</f>
        <v>72</v>
      </c>
      <c r="B717" s="8" t="str">
        <f>TEXT(C717,"yyyy")&amp;"-"&amp;"Q"&amp;LOOKUP(MONTH(C717),{1,4,7,10},{1,2,3,4})</f>
        <v>2016-Q3</v>
      </c>
      <c r="C717" s="9">
        <v>42614</v>
      </c>
      <c r="D717" s="43">
        <f>YEAR(DATE(YEAR(novplus_data[[#This Row],[Date]]), MONTH(novplus_data[[#This Row],[Date]])+6,1))</f>
        <v>2017</v>
      </c>
      <c r="E717" s="37" t="str">
        <f>TEXT(novplus_data[[#This Row],[Date]], "YYYY")</f>
        <v>2016</v>
      </c>
      <c r="F717" s="43" t="str">
        <f>TEXT(novplus_data[[#This Row],[Date]], "MMM")</f>
        <v>Sep</v>
      </c>
      <c r="G717" s="37" t="str">
        <f>VLOOKUP(I717,[1]LibPAS_data!$A$2:$C$601,3,FALSE)</f>
        <v>Gila</v>
      </c>
      <c r="H717" s="37" t="str">
        <f>VLOOKUP(I717,[1]LibPAS_data!$A$2:$C$601,2,FALSE)</f>
        <v>Gila County Library District</v>
      </c>
      <c r="I717" s="13" t="s">
        <v>34</v>
      </c>
      <c r="K717" s="37" t="s">
        <v>15</v>
      </c>
      <c r="L717" s="37" t="s">
        <v>16</v>
      </c>
      <c r="M717" s="37">
        <v>49</v>
      </c>
      <c r="N717" s="37">
        <v>190</v>
      </c>
      <c r="O717" s="37">
        <v>0</v>
      </c>
      <c r="P717" s="37">
        <v>0</v>
      </c>
      <c r="Q717" s="37">
        <v>0</v>
      </c>
      <c r="R717" s="37">
        <v>0</v>
      </c>
      <c r="S717" s="37">
        <v>73</v>
      </c>
      <c r="T717" s="37">
        <v>0</v>
      </c>
      <c r="U717" s="37">
        <v>0</v>
      </c>
      <c r="V717" s="37">
        <v>0</v>
      </c>
    </row>
    <row r="718" spans="1:22" x14ac:dyDescent="0.3">
      <c r="A718" t="e">
        <f>VLOOKUP(novplus_data[[#This Row],[Locationid]], [1]LibPAS_data!$A$2:$D$264, 4, FALSE)</f>
        <v>#N/A</v>
      </c>
      <c r="B718" s="8" t="str">
        <f>TEXT(C718,"yyyy")&amp;"-"&amp;"Q"&amp;LOOKUP(MONTH(C718),{1,4,7,10},{1,2,3,4})</f>
        <v>2016-Q3</v>
      </c>
      <c r="C718" s="9">
        <v>42614</v>
      </c>
      <c r="D718" s="43">
        <f>YEAR(DATE(YEAR(novplus_data[[#This Row],[Date]]), MONTH(novplus_data[[#This Row],[Date]])+6,1))</f>
        <v>2017</v>
      </c>
      <c r="E718" s="37" t="str">
        <f>TEXT(novplus_data[[#This Row],[Date]], "YYYY")</f>
        <v>2016</v>
      </c>
      <c r="F718" s="43" t="str">
        <f>TEXT(novplus_data[[#This Row],[Date]], "MMM")</f>
        <v>Sep</v>
      </c>
      <c r="G718" s="37" t="str">
        <f>VLOOKUP(I718,[1]LibPAS_data!$A$2:$C$601,3,FALSE)</f>
        <v>Mohave</v>
      </c>
      <c r="H718" s="37" t="str">
        <f>VLOOKUP(I718,[1]LibPAS_data!$A$2:$C$601,2,FALSE)</f>
        <v>Kingman Branch Library</v>
      </c>
      <c r="I718" s="3" t="s">
        <v>93</v>
      </c>
      <c r="K718" s="37" t="s">
        <v>15</v>
      </c>
      <c r="L718" s="37" t="s">
        <v>16</v>
      </c>
      <c r="M718" s="37">
        <v>27</v>
      </c>
      <c r="N718" s="37">
        <v>114</v>
      </c>
      <c r="O718" s="37">
        <v>0</v>
      </c>
      <c r="P718" s="37">
        <v>0</v>
      </c>
      <c r="Q718" s="37">
        <v>0</v>
      </c>
      <c r="R718" s="37">
        <v>0</v>
      </c>
      <c r="S718" s="37">
        <v>126</v>
      </c>
      <c r="T718" s="37">
        <v>0</v>
      </c>
      <c r="U718" s="37">
        <v>0</v>
      </c>
      <c r="V718" s="37">
        <v>0</v>
      </c>
    </row>
    <row r="719" spans="1:22" x14ac:dyDescent="0.3">
      <c r="A719" t="e">
        <f>VLOOKUP(novplus_data[[#This Row],[Locationid]], [1]LibPAS_data!$A$2:$D$264, 4, FALSE)</f>
        <v>#N/A</v>
      </c>
      <c r="B719" s="8" t="str">
        <f>TEXT(C719,"yyyy")&amp;"-"&amp;"Q"&amp;LOOKUP(MONTH(C719),{1,4,7,10},{1,2,3,4})</f>
        <v>2016-Q3</v>
      </c>
      <c r="C719" s="9">
        <v>42614</v>
      </c>
      <c r="D719" s="43">
        <f>YEAR(DATE(YEAR(novplus_data[[#This Row],[Date]]), MONTH(novplus_data[[#This Row],[Date]])+6,1))</f>
        <v>2017</v>
      </c>
      <c r="E719" s="37" t="str">
        <f>TEXT(novplus_data[[#This Row],[Date]], "YYYY")</f>
        <v>2016</v>
      </c>
      <c r="F719" s="43" t="str">
        <f>TEXT(novplus_data[[#This Row],[Date]], "MMM")</f>
        <v>Sep</v>
      </c>
      <c r="G719" s="37" t="str">
        <f>VLOOKUP(I719,[1]LibPAS_data!$A$2:$C$601,3,FALSE)</f>
        <v>Mohave</v>
      </c>
      <c r="H719" s="37" t="str">
        <f>VLOOKUP(I719,[1]LibPAS_data!$A$2:$C$601,2,FALSE)</f>
        <v>Lake Havasu Branch Library</v>
      </c>
      <c r="I719" s="12" t="s">
        <v>89</v>
      </c>
      <c r="K719" s="37" t="s">
        <v>15</v>
      </c>
      <c r="L719" s="37" t="s">
        <v>16</v>
      </c>
      <c r="M719" s="37">
        <v>2</v>
      </c>
      <c r="N719" s="37">
        <v>6</v>
      </c>
      <c r="O719" s="37">
        <v>0</v>
      </c>
      <c r="P719" s="37">
        <v>0</v>
      </c>
      <c r="Q719" s="37">
        <v>0</v>
      </c>
      <c r="R719" s="37">
        <v>0</v>
      </c>
      <c r="S719" s="37">
        <v>2</v>
      </c>
      <c r="T719" s="37">
        <v>0</v>
      </c>
      <c r="U719" s="37">
        <v>0</v>
      </c>
      <c r="V719" s="37">
        <v>0</v>
      </c>
    </row>
    <row r="720" spans="1:22" x14ac:dyDescent="0.3">
      <c r="A720">
        <f>VLOOKUP(novplus_data[[#This Row],[Locationid]], [1]LibPAS_data!$A$2:$D$264, 4, FALSE)</f>
        <v>87143</v>
      </c>
      <c r="B720" s="8" t="str">
        <f>TEXT(C720,"yyyy")&amp;"-"&amp;"Q"&amp;LOOKUP(MONTH(C720),{1,4,7,10},{1,2,3,4})</f>
        <v>2016-Q3</v>
      </c>
      <c r="C720" s="9">
        <v>42614</v>
      </c>
      <c r="D720" s="43">
        <f>YEAR(DATE(YEAR(novplus_data[[#This Row],[Date]]), MONTH(novplus_data[[#This Row],[Date]])+6,1))</f>
        <v>2017</v>
      </c>
      <c r="E720" s="37" t="str">
        <f>TEXT(novplus_data[[#This Row],[Date]], "YYYY")</f>
        <v>2016</v>
      </c>
      <c r="F720" s="43" t="str">
        <f>TEXT(novplus_data[[#This Row],[Date]], "MMM")</f>
        <v>Sep</v>
      </c>
      <c r="G720" s="37" t="str">
        <f>VLOOKUP(I720,[1]LibPAS_data!$A$2:$C$601,3,FALSE)</f>
        <v>Mohave</v>
      </c>
      <c r="H720" s="37" t="str">
        <f>VLOOKUP(I720,[1]LibPAS_data!$A$2:$C$601,2,FALSE)</f>
        <v>Mohave County Library District</v>
      </c>
      <c r="I720" s="11" t="s">
        <v>36</v>
      </c>
      <c r="K720" s="37" t="s">
        <v>15</v>
      </c>
      <c r="L720" s="37" t="s">
        <v>16</v>
      </c>
      <c r="M720" s="37">
        <v>116</v>
      </c>
      <c r="N720" s="37">
        <v>650</v>
      </c>
      <c r="O720" s="37">
        <v>0</v>
      </c>
      <c r="P720" s="37">
        <v>0</v>
      </c>
      <c r="Q720" s="37">
        <v>0</v>
      </c>
      <c r="R720" s="37">
        <v>0</v>
      </c>
      <c r="S720" s="37">
        <v>596</v>
      </c>
      <c r="T720" s="37">
        <v>0</v>
      </c>
      <c r="U720" s="37">
        <v>0</v>
      </c>
      <c r="V720" s="37">
        <v>2</v>
      </c>
    </row>
    <row r="721" spans="1:22" x14ac:dyDescent="0.3">
      <c r="A721">
        <f>VLOOKUP(novplus_data[[#This Row],[Locationid]], [1]LibPAS_data!$A$2:$D$264, 4, FALSE)</f>
        <v>2461</v>
      </c>
      <c r="B721" s="8" t="str">
        <f>TEXT(C721,"yyyy")&amp;"-"&amp;"Q"&amp;LOOKUP(MONTH(C721),{1,4,7,10},{1,2,3,4})</f>
        <v>2016-Q3</v>
      </c>
      <c r="C721" s="9">
        <v>42614</v>
      </c>
      <c r="D721" s="43">
        <f>YEAR(DATE(YEAR(novplus_data[[#This Row],[Date]]), MONTH(novplus_data[[#This Row],[Date]])+6,1))</f>
        <v>2017</v>
      </c>
      <c r="E721" s="37" t="str">
        <f>TEXT(novplus_data[[#This Row],[Date]], "YYYY")</f>
        <v>2016</v>
      </c>
      <c r="F721" s="43" t="str">
        <f>TEXT(novplus_data[[#This Row],[Date]], "MMM")</f>
        <v>Sep</v>
      </c>
      <c r="G721" s="37" t="str">
        <f>VLOOKUP(I721,[1]LibPAS_data!$A$2:$C$601,3,FALSE)</f>
        <v>Navajo</v>
      </c>
      <c r="H721" s="37" t="str">
        <f>VLOOKUP(I721,[1]LibPAS_data!$A$2:$C$601,2,FALSE)</f>
        <v>Navajo County Library District</v>
      </c>
      <c r="I721" s="11" t="s">
        <v>37</v>
      </c>
      <c r="K721" s="37" t="s">
        <v>15</v>
      </c>
      <c r="L721" s="37" t="s">
        <v>16</v>
      </c>
      <c r="M721" s="37">
        <v>2</v>
      </c>
      <c r="N721" s="37">
        <v>3</v>
      </c>
      <c r="O721" s="37">
        <v>0</v>
      </c>
      <c r="P721" s="37">
        <v>0</v>
      </c>
      <c r="Q721" s="37">
        <v>0</v>
      </c>
      <c r="R721" s="37">
        <v>0</v>
      </c>
      <c r="S721" s="37">
        <v>12</v>
      </c>
      <c r="T721" s="37">
        <v>0</v>
      </c>
      <c r="U721" s="37">
        <v>0</v>
      </c>
      <c r="V721" s="37">
        <v>0</v>
      </c>
    </row>
    <row r="722" spans="1:22" x14ac:dyDescent="0.3">
      <c r="A722">
        <f>VLOOKUP(novplus_data[[#This Row],[Locationid]], [1]LibPAS_data!$A$2:$D$264, 4, FALSE)</f>
        <v>405419</v>
      </c>
      <c r="B722" s="8" t="str">
        <f>TEXT(C722,"yyyy")&amp;"-"&amp;"Q"&amp;LOOKUP(MONTH(C722),{1,4,7,10},{1,2,3,4})</f>
        <v>2016-Q3</v>
      </c>
      <c r="C722" s="9">
        <v>42614</v>
      </c>
      <c r="D722" s="43">
        <f>YEAR(DATE(YEAR(novplus_data[[#This Row],[Date]]), MONTH(novplus_data[[#This Row],[Date]])+6,1))</f>
        <v>2017</v>
      </c>
      <c r="E722" s="37" t="str">
        <f>TEXT(novplus_data[[#This Row],[Date]], "YYYY")</f>
        <v>2016</v>
      </c>
      <c r="F722" s="43" t="str">
        <f>TEXT(novplus_data[[#This Row],[Date]], "MMM")</f>
        <v>Sep</v>
      </c>
      <c r="G722" s="37" t="str">
        <f>VLOOKUP(I722,[1]LibPAS_data!$A$2:$C$601,3,FALSE)</f>
        <v>Pima</v>
      </c>
      <c r="H722" s="37" t="str">
        <f>VLOOKUP(I722,[1]LibPAS_data!$A$2:$C$601,2,FALSE)</f>
        <v>Pima County Public Library</v>
      </c>
      <c r="I722" s="11" t="s">
        <v>38</v>
      </c>
      <c r="K722" s="37" t="s">
        <v>68</v>
      </c>
      <c r="L722" s="37" t="s">
        <v>16</v>
      </c>
      <c r="M722" s="37">
        <v>401160</v>
      </c>
      <c r="N722" s="37">
        <v>401600</v>
      </c>
      <c r="O722" s="37">
        <v>0</v>
      </c>
      <c r="P722" s="37">
        <v>0</v>
      </c>
      <c r="Q722" s="37">
        <v>0</v>
      </c>
      <c r="R722" s="37">
        <v>0</v>
      </c>
      <c r="S722" s="37">
        <v>0</v>
      </c>
      <c r="T722" s="37">
        <v>0</v>
      </c>
      <c r="U722" s="37">
        <v>0</v>
      </c>
      <c r="V722" s="37">
        <v>0</v>
      </c>
    </row>
    <row r="723" spans="1:22" x14ac:dyDescent="0.3">
      <c r="A723">
        <f>VLOOKUP(novplus_data[[#This Row],[Locationid]], [1]LibPAS_data!$A$2:$D$264, 4, FALSE)</f>
        <v>405419</v>
      </c>
      <c r="B723" s="8" t="str">
        <f>TEXT(C723,"yyyy")&amp;"-"&amp;"Q"&amp;LOOKUP(MONTH(C723),{1,4,7,10},{1,2,3,4})</f>
        <v>2016-Q3</v>
      </c>
      <c r="C723" s="9">
        <v>42614</v>
      </c>
      <c r="D723" s="43">
        <f>YEAR(DATE(YEAR(novplus_data[[#This Row],[Date]]), MONTH(novplus_data[[#This Row],[Date]])+6,1))</f>
        <v>2017</v>
      </c>
      <c r="E723" s="37" t="str">
        <f>TEXT(novplus_data[[#This Row],[Date]], "YYYY")</f>
        <v>2016</v>
      </c>
      <c r="F723" s="43" t="str">
        <f>TEXT(novplus_data[[#This Row],[Date]], "MMM")</f>
        <v>Sep</v>
      </c>
      <c r="G723" s="37" t="str">
        <f>VLOOKUP(I723,[1]LibPAS_data!$A$2:$C$601,3,FALSE)</f>
        <v>Pima</v>
      </c>
      <c r="H723" s="37" t="str">
        <f>VLOOKUP(I723,[1]LibPAS_data!$A$2:$C$601,2,FALSE)</f>
        <v>Pima County Public Library</v>
      </c>
      <c r="I723" s="11" t="s">
        <v>38</v>
      </c>
      <c r="K723" s="37" t="s">
        <v>15</v>
      </c>
      <c r="L723" s="37" t="s">
        <v>16</v>
      </c>
      <c r="M723" s="37">
        <v>98</v>
      </c>
      <c r="N723" s="37">
        <v>235</v>
      </c>
      <c r="O723" s="37">
        <v>0</v>
      </c>
      <c r="P723" s="37">
        <v>0</v>
      </c>
      <c r="Q723" s="37">
        <v>0</v>
      </c>
      <c r="R723" s="37">
        <v>0</v>
      </c>
      <c r="S723" s="37">
        <v>382</v>
      </c>
      <c r="T723" s="37">
        <v>0</v>
      </c>
      <c r="U723" s="37">
        <v>0</v>
      </c>
      <c r="V723" s="37">
        <v>14</v>
      </c>
    </row>
    <row r="724" spans="1:22" x14ac:dyDescent="0.3">
      <c r="A724">
        <f>VLOOKUP(novplus_data[[#This Row],[Locationid]], [1]LibPAS_data!$A$2:$D$264, 4, FALSE)</f>
        <v>405419</v>
      </c>
      <c r="B724" s="8" t="str">
        <f>TEXT(C724,"yyyy")&amp;"-"&amp;"Q"&amp;LOOKUP(MONTH(C724),{1,4,7,10},{1,2,3,4})</f>
        <v>2016-Q3</v>
      </c>
      <c r="C724" s="9">
        <v>42614</v>
      </c>
      <c r="D724" s="43">
        <f>YEAR(DATE(YEAR(novplus_data[[#This Row],[Date]]), MONTH(novplus_data[[#This Row],[Date]])+6,1))</f>
        <v>2017</v>
      </c>
      <c r="E724" s="37" t="str">
        <f>TEXT(novplus_data[[#This Row],[Date]], "YYYY")</f>
        <v>2016</v>
      </c>
      <c r="F724" s="43" t="str">
        <f>TEXT(novplus_data[[#This Row],[Date]], "MMM")</f>
        <v>Sep</v>
      </c>
      <c r="G724" s="37" t="str">
        <f>VLOOKUP(I724,[1]LibPAS_data!$A$2:$C$601,3,FALSE)</f>
        <v>Pima</v>
      </c>
      <c r="H724" s="37" t="str">
        <f>VLOOKUP(I724,[1]LibPAS_data!$A$2:$C$601,2,FALSE)</f>
        <v>Pima County Public Library</v>
      </c>
      <c r="I724" s="11" t="s">
        <v>38</v>
      </c>
      <c r="K724" s="37" t="s">
        <v>19</v>
      </c>
      <c r="L724" s="37" t="s">
        <v>16</v>
      </c>
      <c r="M724" s="37">
        <v>33681</v>
      </c>
      <c r="N724" s="37">
        <v>112016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37">
        <v>0</v>
      </c>
      <c r="U724" s="37">
        <v>0</v>
      </c>
      <c r="V724" s="37">
        <v>0</v>
      </c>
    </row>
    <row r="725" spans="1:22" x14ac:dyDescent="0.3">
      <c r="A725">
        <f>VLOOKUP(novplus_data[[#This Row],[Locationid]], [1]LibPAS_data!$A$2:$D$264, 4, FALSE)</f>
        <v>8901</v>
      </c>
      <c r="B725" s="8" t="str">
        <f>TEXT(C725,"yyyy")&amp;"-"&amp;"Q"&amp;LOOKUP(MONTH(C725),{1,4,7,10},{1,2,3,4})</f>
        <v>2016-Q3</v>
      </c>
      <c r="C725" s="9">
        <v>42614</v>
      </c>
      <c r="D725" s="43">
        <f>YEAR(DATE(YEAR(novplus_data[[#This Row],[Date]]), MONTH(novplus_data[[#This Row],[Date]])+6,1))</f>
        <v>2017</v>
      </c>
      <c r="E725" s="37" t="str">
        <f>TEXT(novplus_data[[#This Row],[Date]], "YYYY")</f>
        <v>2016</v>
      </c>
      <c r="F725" s="43" t="str">
        <f>TEXT(novplus_data[[#This Row],[Date]], "MMM")</f>
        <v>Sep</v>
      </c>
      <c r="G725" s="37" t="str">
        <f>VLOOKUP(I725,[1]LibPAS_data!$A$2:$C$601,3,FALSE)</f>
        <v>Pinal</v>
      </c>
      <c r="H725" s="37" t="str">
        <f>VLOOKUP(I725,[1]LibPAS_data!$A$2:$C$601,2,FALSE)</f>
        <v>Pinal County Library District</v>
      </c>
      <c r="I725" s="11" t="s">
        <v>54</v>
      </c>
      <c r="K725" s="37" t="s">
        <v>15</v>
      </c>
      <c r="L725" s="37" t="s">
        <v>16</v>
      </c>
      <c r="M725" s="37">
        <v>65</v>
      </c>
      <c r="N725" s="37">
        <v>200</v>
      </c>
      <c r="O725" s="37">
        <v>0</v>
      </c>
      <c r="P725" s="37">
        <v>0</v>
      </c>
      <c r="Q725" s="37">
        <v>0</v>
      </c>
      <c r="R725" s="37">
        <v>0</v>
      </c>
      <c r="S725" s="37">
        <v>138</v>
      </c>
      <c r="T725" s="37">
        <v>0</v>
      </c>
      <c r="U725" s="37">
        <v>0</v>
      </c>
      <c r="V725" s="37">
        <v>6</v>
      </c>
    </row>
    <row r="726" spans="1:22" x14ac:dyDescent="0.3">
      <c r="A726">
        <f>VLOOKUP(novplus_data[[#This Row],[Locationid]], [1]LibPAS_data!$A$2:$D$264, 4, FALSE)</f>
        <v>29416</v>
      </c>
      <c r="B726" s="8" t="str">
        <f>TEXT(C726,"yyyy")&amp;"-"&amp;"Q"&amp;LOOKUP(MONTH(C726),{1,4,7,10},{1,2,3,4})</f>
        <v>2016-Q3</v>
      </c>
      <c r="C726" s="9">
        <v>42614</v>
      </c>
      <c r="D726" s="43">
        <f>YEAR(DATE(YEAR(novplus_data[[#This Row],[Date]]), MONTH(novplus_data[[#This Row],[Date]])+6,1))</f>
        <v>2017</v>
      </c>
      <c r="E726" s="37" t="str">
        <f>TEXT(novplus_data[[#This Row],[Date]], "YYYY")</f>
        <v>2016</v>
      </c>
      <c r="F726" s="43" t="str">
        <f>TEXT(novplus_data[[#This Row],[Date]], "MMM")</f>
        <v>Sep</v>
      </c>
      <c r="G726" s="37" t="str">
        <f>VLOOKUP(I726,[1]LibPAS_data!$A$2:$C$601,3,FALSE)</f>
        <v>Yavapai</v>
      </c>
      <c r="H726" s="37" t="str">
        <f>VLOOKUP(I726,[1]LibPAS_data!$A$2:$C$601,2,FALSE)</f>
        <v>Prescott Public Library</v>
      </c>
      <c r="I726" s="11" t="s">
        <v>39</v>
      </c>
      <c r="K726" s="37" t="s">
        <v>15</v>
      </c>
      <c r="L726" s="37" t="s">
        <v>16</v>
      </c>
      <c r="M726" s="37">
        <v>33</v>
      </c>
      <c r="N726" s="37">
        <v>97</v>
      </c>
      <c r="O726" s="37">
        <v>0</v>
      </c>
      <c r="P726" s="37">
        <v>0</v>
      </c>
      <c r="Q726" s="37">
        <v>0</v>
      </c>
      <c r="R726" s="37">
        <v>0</v>
      </c>
      <c r="S726" s="37">
        <v>92</v>
      </c>
      <c r="T726" s="37">
        <v>0</v>
      </c>
      <c r="U726" s="37">
        <v>0</v>
      </c>
      <c r="V726" s="37">
        <v>21</v>
      </c>
    </row>
    <row r="727" spans="1:22" x14ac:dyDescent="0.3">
      <c r="A727">
        <f>VLOOKUP(novplus_data[[#This Row],[Locationid]], [1]LibPAS_data!$A$2:$D$264, 4, FALSE)</f>
        <v>11980</v>
      </c>
      <c r="B727" s="8" t="str">
        <f>TEXT(C727,"yyyy")&amp;"-"&amp;"Q"&amp;LOOKUP(MONTH(C727),{1,4,7,10},{1,2,3,4})</f>
        <v>2016-Q3</v>
      </c>
      <c r="C727" s="9">
        <v>42614</v>
      </c>
      <c r="D727" s="43">
        <f>YEAR(DATE(YEAR(novplus_data[[#This Row],[Date]]), MONTH(novplus_data[[#This Row],[Date]])+6,1))</f>
        <v>2017</v>
      </c>
      <c r="E727" s="37" t="str">
        <f>TEXT(novplus_data[[#This Row],[Date]], "YYYY")</f>
        <v>2016</v>
      </c>
      <c r="F727" s="43" t="str">
        <f>TEXT(novplus_data[[#This Row],[Date]], "MMM")</f>
        <v>Sep</v>
      </c>
      <c r="G727" s="37" t="str">
        <f>VLOOKUP(I727,[1]LibPAS_data!$A$2:$C$601,3,FALSE)</f>
        <v>Graham</v>
      </c>
      <c r="H727" s="37" t="str">
        <f>VLOOKUP(I727,[1]LibPAS_data!$A$2:$C$601,2,FALSE)</f>
        <v>Safford City - Graham County Library</v>
      </c>
      <c r="I727" s="11" t="s">
        <v>41</v>
      </c>
      <c r="K727" s="37" t="s">
        <v>15</v>
      </c>
      <c r="L727" s="37" t="s">
        <v>16</v>
      </c>
      <c r="M727" s="37">
        <v>6</v>
      </c>
      <c r="N727" s="37">
        <v>17</v>
      </c>
      <c r="O727" s="37">
        <v>0</v>
      </c>
      <c r="P727" s="37">
        <v>0</v>
      </c>
      <c r="Q727" s="37">
        <v>0</v>
      </c>
      <c r="R727" s="37">
        <v>0</v>
      </c>
      <c r="S727" s="37">
        <v>12</v>
      </c>
      <c r="T727" s="37">
        <v>0</v>
      </c>
      <c r="U727" s="37">
        <v>0</v>
      </c>
      <c r="V727" s="37">
        <v>0</v>
      </c>
    </row>
    <row r="728" spans="1:22" x14ac:dyDescent="0.3">
      <c r="A728">
        <f>VLOOKUP(novplus_data[[#This Row],[Locationid]], [1]LibPAS_data!$A$2:$D$264, 4, FALSE)</f>
        <v>9301</v>
      </c>
      <c r="B728" s="8" t="str">
        <f>TEXT(C728,"yyyy")&amp;"-"&amp;"Q"&amp;LOOKUP(MONTH(C728),{1,4,7,10},{1,2,3,4})</f>
        <v>2016-Q3</v>
      </c>
      <c r="C728" s="9">
        <v>42614</v>
      </c>
      <c r="D728" s="43">
        <f>YEAR(DATE(YEAR(novplus_data[[#This Row],[Date]]), MONTH(novplus_data[[#This Row],[Date]])+6,1))</f>
        <v>2017</v>
      </c>
      <c r="E728" s="37" t="str">
        <f>TEXT(novplus_data[[#This Row],[Date]], "YYYY")</f>
        <v>2016</v>
      </c>
      <c r="F728" s="43" t="str">
        <f>TEXT(novplus_data[[#This Row],[Date]], "MMM")</f>
        <v>Sep</v>
      </c>
      <c r="G728" s="37" t="str">
        <f>VLOOKUP(I728,[1]LibPAS_data!$A$2:$C$601,3,FALSE)</f>
        <v>Yavapai</v>
      </c>
      <c r="H728" s="37" t="str">
        <f>VLOOKUP(I728,[1]LibPAS_data!$A$2:$C$601,2,FALSE)</f>
        <v>Yavapai County Library District</v>
      </c>
      <c r="I728" s="11" t="s">
        <v>43</v>
      </c>
      <c r="K728" s="37" t="s">
        <v>21</v>
      </c>
      <c r="L728" s="37" t="s">
        <v>16</v>
      </c>
      <c r="M728" s="37">
        <v>62412</v>
      </c>
      <c r="N728" s="37">
        <v>171765</v>
      </c>
      <c r="O728" s="37">
        <v>0</v>
      </c>
      <c r="P728" s="37">
        <v>0</v>
      </c>
      <c r="Q728" s="37">
        <v>0</v>
      </c>
      <c r="R728" s="37">
        <v>0</v>
      </c>
      <c r="S728" s="37">
        <v>0</v>
      </c>
      <c r="T728" s="37">
        <v>0</v>
      </c>
      <c r="U728" s="37">
        <v>0</v>
      </c>
      <c r="V728" s="37">
        <v>0</v>
      </c>
    </row>
    <row r="729" spans="1:22" x14ac:dyDescent="0.3">
      <c r="A729" t="e">
        <f>VLOOKUP(novplus_data[[#This Row],[Locationid]], [1]LibPAS_data!$A$2:$D$264, 4, FALSE)</f>
        <v>#N/A</v>
      </c>
      <c r="B729" s="8" t="str">
        <f>TEXT(C729,"yyyy")&amp;"-"&amp;"Q"&amp;LOOKUP(MONTH(C729),{1,4,7,10},{1,2,3,4})</f>
        <v>2016-Q3</v>
      </c>
      <c r="C729" s="9">
        <v>42614</v>
      </c>
      <c r="D729" s="43">
        <f>YEAR(DATE(YEAR(novplus_data[[#This Row],[Date]]), MONTH(novplus_data[[#This Row],[Date]])+6,1))</f>
        <v>2017</v>
      </c>
      <c r="E729" s="37" t="str">
        <f>TEXT(novplus_data[[#This Row],[Date]], "YYYY")</f>
        <v>2016</v>
      </c>
      <c r="F729" s="43" t="str">
        <f>TEXT(novplus_data[[#This Row],[Date]], "MMM")</f>
        <v>Sep</v>
      </c>
      <c r="G729" s="37" t="str">
        <f>VLOOKUP(I729,[1]LibPAS_data!$A$2:$C$601,3,FALSE)</f>
        <v>Yuma</v>
      </c>
      <c r="H729" s="37" t="str">
        <f>VLOOKUP(I729,[1]LibPAS_data!$A$2:$C$601,2,FALSE)</f>
        <v>Yuma County Library District</v>
      </c>
      <c r="I729" s="11" t="s">
        <v>44</v>
      </c>
      <c r="K729" s="37" t="s">
        <v>22</v>
      </c>
      <c r="L729" s="37" t="s">
        <v>16</v>
      </c>
      <c r="M729" s="37">
        <v>34</v>
      </c>
      <c r="N729" s="37">
        <v>76</v>
      </c>
      <c r="O729" s="37">
        <v>0</v>
      </c>
      <c r="P729" s="37">
        <v>0</v>
      </c>
      <c r="Q729" s="37">
        <v>0</v>
      </c>
      <c r="R729" s="37">
        <v>0</v>
      </c>
      <c r="S729" s="37">
        <v>113</v>
      </c>
      <c r="T729" s="37">
        <v>0</v>
      </c>
      <c r="U729" s="37">
        <v>0</v>
      </c>
      <c r="V729" s="37">
        <v>0</v>
      </c>
    </row>
    <row r="730" spans="1:22" x14ac:dyDescent="0.3">
      <c r="A730" t="e">
        <f>VLOOKUP(novplus_data[[#This Row],[Locationid]], [1]LibPAS_data!$A$2:$D$264, 4, FALSE)</f>
        <v>#N/A</v>
      </c>
      <c r="B730" s="8" t="str">
        <f>TEXT(C730,"yyyy")&amp;"-"&amp;"Q"&amp;LOOKUP(MONTH(C730),{1,4,7,10},{1,2,3,4})</f>
        <v>2016-Q3</v>
      </c>
      <c r="C730" s="9">
        <v>42614</v>
      </c>
      <c r="D730" s="43">
        <f>YEAR(DATE(YEAR(novplus_data[[#This Row],[Date]]), MONTH(novplus_data[[#This Row],[Date]])+6,1))</f>
        <v>2017</v>
      </c>
      <c r="E730" s="37" t="str">
        <f>TEXT(novplus_data[[#This Row],[Date]], "YYYY")</f>
        <v>2016</v>
      </c>
      <c r="F730" s="43" t="str">
        <f>TEXT(novplus_data[[#This Row],[Date]], "MMM")</f>
        <v>Sep</v>
      </c>
      <c r="G730" s="37" t="str">
        <f>VLOOKUP(I730,[1]LibPAS_data!$A$2:$C$601,3,FALSE)</f>
        <v>Yuma</v>
      </c>
      <c r="H730" s="37" t="str">
        <f>VLOOKUP(I730,[1]LibPAS_data!$A$2:$C$601,2,FALSE)</f>
        <v>Yuma County Library District</v>
      </c>
      <c r="I730" s="11" t="s">
        <v>44</v>
      </c>
      <c r="K730" s="37" t="s">
        <v>23</v>
      </c>
      <c r="L730" s="37" t="s">
        <v>16</v>
      </c>
      <c r="M730" s="37">
        <v>4845</v>
      </c>
      <c r="N730" s="37">
        <v>17036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37">
        <v>0</v>
      </c>
      <c r="U730" s="37">
        <v>0</v>
      </c>
      <c r="V730" s="37">
        <v>0</v>
      </c>
    </row>
    <row r="731" spans="1:22" x14ac:dyDescent="0.3">
      <c r="A731">
        <f>VLOOKUP(novplus_data[[#This Row],[Locationid]], [1]LibPAS_data!$A$2:$D$264, 4, FALSE)</f>
        <v>11452</v>
      </c>
      <c r="B731" s="8" t="str">
        <f>TEXT(C731,"yyyy")&amp;"-"&amp;"Q"&amp;LOOKUP(MONTH(C731),{1,4,7,10},{1,2,3,4})</f>
        <v>2016-Q4</v>
      </c>
      <c r="C731" s="9">
        <v>42644</v>
      </c>
      <c r="D731" s="43">
        <f>YEAR(DATE(YEAR(novplus_data[[#This Row],[Date]]), MONTH(novplus_data[[#This Row],[Date]])+6,1))</f>
        <v>2017</v>
      </c>
      <c r="E731" s="37" t="str">
        <f>TEXT(novplus_data[[#This Row],[Date]], "YYYY")</f>
        <v>2016</v>
      </c>
      <c r="F731" s="43" t="str">
        <f>TEXT(novplus_data[[#This Row],[Date]], "MMM")</f>
        <v>Oct</v>
      </c>
      <c r="G731" s="37" t="str">
        <f>VLOOKUP(I731,[1]LibPAS_data!$A$2:$C$601,3,FALSE)</f>
        <v>Apache</v>
      </c>
      <c r="H731" s="37" t="str">
        <f>VLOOKUP(I731,[1]LibPAS_data!$A$2:$C$601,2,FALSE)</f>
        <v>Apache County Library District Office</v>
      </c>
      <c r="I731" s="3" t="s">
        <v>29</v>
      </c>
      <c r="K731" s="37" t="s">
        <v>15</v>
      </c>
      <c r="L731" s="37" t="s">
        <v>16</v>
      </c>
      <c r="M731" s="37">
        <v>2</v>
      </c>
      <c r="N731" s="37">
        <v>10</v>
      </c>
      <c r="O731" s="37">
        <v>0</v>
      </c>
      <c r="P731" s="37">
        <v>0</v>
      </c>
      <c r="Q731" s="37">
        <v>0</v>
      </c>
      <c r="R731" s="37">
        <v>0</v>
      </c>
      <c r="S731" s="37">
        <v>4</v>
      </c>
      <c r="T731" s="37">
        <v>0</v>
      </c>
      <c r="U731" s="37">
        <v>0</v>
      </c>
      <c r="V731" s="37">
        <v>0</v>
      </c>
    </row>
    <row r="732" spans="1:22" x14ac:dyDescent="0.3">
      <c r="A732" t="e">
        <f>VLOOKUP(novplus_data[[#This Row],[Locationid]], [1]LibPAS_data!$A$2:$D$264, 4, FALSE)</f>
        <v>#N/A</v>
      </c>
      <c r="B732" s="8" t="str">
        <f>TEXT(C732,"yyyy")&amp;"-"&amp;"Q"&amp;LOOKUP(MONTH(C732),{1,4,7,10},{1,2,3,4})</f>
        <v>2016-Q4</v>
      </c>
      <c r="C732" s="9">
        <v>42644</v>
      </c>
      <c r="D732" s="43">
        <f>YEAR(DATE(YEAR(novplus_data[[#This Row],[Date]]), MONTH(novplus_data[[#This Row],[Date]])+6,1))</f>
        <v>2017</v>
      </c>
      <c r="E732" s="37" t="str">
        <f>TEXT(novplus_data[[#This Row],[Date]], "YYYY")</f>
        <v>2016</v>
      </c>
      <c r="F732" s="43" t="str">
        <f>TEXT(novplus_data[[#This Row],[Date]], "MMM")</f>
        <v>Oct</v>
      </c>
      <c r="G732" s="37" t="str">
        <f>VLOOKUP(I732,[1]LibPAS_data!$A$2:$C$601,3,FALSE)</f>
        <v>State</v>
      </c>
      <c r="H732" s="37" t="str">
        <f>VLOOKUP(I732,[1]LibPAS_data!$A$2:$C$601,2,FALSE)</f>
        <v>Arizona State Library</v>
      </c>
      <c r="I732" s="11" t="s">
        <v>42</v>
      </c>
      <c r="K732" s="37" t="s">
        <v>17</v>
      </c>
      <c r="L732" s="37" t="s">
        <v>16</v>
      </c>
      <c r="M732" s="37">
        <v>207</v>
      </c>
      <c r="N732" s="37">
        <v>542</v>
      </c>
      <c r="O732" s="37">
        <v>1</v>
      </c>
      <c r="P732" s="37">
        <v>1</v>
      </c>
      <c r="Q732" s="37">
        <v>0</v>
      </c>
      <c r="R732" s="37">
        <v>0</v>
      </c>
      <c r="S732" s="37">
        <v>624</v>
      </c>
      <c r="T732" s="37">
        <v>0</v>
      </c>
      <c r="U732" s="37">
        <v>0</v>
      </c>
      <c r="V732" s="37">
        <v>0</v>
      </c>
    </row>
    <row r="733" spans="1:22" x14ac:dyDescent="0.3">
      <c r="A733" t="e">
        <f>VLOOKUP(novplus_data[[#This Row],[Locationid]], [1]LibPAS_data!$A$2:$D$264, 4, FALSE)</f>
        <v>#N/A</v>
      </c>
      <c r="B733" s="8" t="str">
        <f>TEXT(C733,"yyyy")&amp;"-"&amp;"Q"&amp;LOOKUP(MONTH(C733),{1,4,7,10},{1,2,3,4})</f>
        <v>2016-Q4</v>
      </c>
      <c r="C733" s="9">
        <v>42644</v>
      </c>
      <c r="D733" s="43">
        <f>YEAR(DATE(YEAR(novplus_data[[#This Row],[Date]]), MONTH(novplus_data[[#This Row],[Date]])+6,1))</f>
        <v>2017</v>
      </c>
      <c r="E733" s="37" t="str">
        <f>TEXT(novplus_data[[#This Row],[Date]], "YYYY")</f>
        <v>2016</v>
      </c>
      <c r="F733" s="43" t="str">
        <f>TEXT(novplus_data[[#This Row],[Date]], "MMM")</f>
        <v>Oct</v>
      </c>
      <c r="G733" s="37" t="str">
        <f>VLOOKUP(I733,[1]LibPAS_data!$A$2:$C$601,3,FALSE)</f>
        <v>State</v>
      </c>
      <c r="H733" s="37" t="str">
        <f>VLOOKUP(I733,[1]LibPAS_data!$A$2:$C$601,2,FALSE)</f>
        <v>Arizona State Library</v>
      </c>
      <c r="I733" s="11" t="s">
        <v>42</v>
      </c>
      <c r="K733" s="37" t="s">
        <v>15</v>
      </c>
      <c r="L733" s="37" t="s">
        <v>16</v>
      </c>
      <c r="M733" s="37">
        <v>54</v>
      </c>
      <c r="N733" s="37">
        <v>166</v>
      </c>
      <c r="O733" s="37">
        <v>0</v>
      </c>
      <c r="P733" s="37">
        <v>0</v>
      </c>
      <c r="Q733" s="37">
        <v>0</v>
      </c>
      <c r="R733" s="37">
        <v>0</v>
      </c>
      <c r="S733" s="37">
        <v>89</v>
      </c>
      <c r="T733" s="37">
        <v>0</v>
      </c>
      <c r="U733" s="37">
        <v>0</v>
      </c>
      <c r="V733" s="37">
        <v>0</v>
      </c>
    </row>
    <row r="734" spans="1:22" x14ac:dyDescent="0.3">
      <c r="A734" t="e">
        <f>VLOOKUP(novplus_data[[#This Row],[Locationid]], [1]LibPAS_data!$A$2:$D$264, 4, FALSE)</f>
        <v>#N/A</v>
      </c>
      <c r="B734" s="8" t="str">
        <f>TEXT(C734,"yyyy")&amp;"-"&amp;"Q"&amp;LOOKUP(MONTH(C734),{1,4,7,10},{1,2,3,4})</f>
        <v>2016-Q4</v>
      </c>
      <c r="C734" s="9">
        <v>42644</v>
      </c>
      <c r="D734" s="43">
        <f>YEAR(DATE(YEAR(novplus_data[[#This Row],[Date]]), MONTH(novplus_data[[#This Row],[Date]])+6,1))</f>
        <v>2017</v>
      </c>
      <c r="E734" s="37" t="str">
        <f>TEXT(novplus_data[[#This Row],[Date]], "YYYY")</f>
        <v>2016</v>
      </c>
      <c r="F734" s="43" t="str">
        <f>TEXT(novplus_data[[#This Row],[Date]], "MMM")</f>
        <v>Oct</v>
      </c>
      <c r="G734" s="37" t="str">
        <f>VLOOKUP(I734,[1]LibPAS_data!$A$2:$C$601,3,FALSE)</f>
        <v>Mohave</v>
      </c>
      <c r="H734" s="37" t="str">
        <f>VLOOKUP(I734,[1]LibPAS_data!$A$2:$C$601,2,FALSE)</f>
        <v>Bullhead City Branch Library</v>
      </c>
      <c r="I734" s="3" t="s">
        <v>96</v>
      </c>
      <c r="K734" s="37" t="s">
        <v>15</v>
      </c>
      <c r="L734" s="37" t="s">
        <v>16</v>
      </c>
      <c r="M734" s="37">
        <v>1</v>
      </c>
      <c r="N734" s="37">
        <v>1</v>
      </c>
      <c r="O734" s="37">
        <v>0</v>
      </c>
      <c r="P734" s="37">
        <v>0</v>
      </c>
      <c r="Q734" s="37">
        <v>0</v>
      </c>
      <c r="R734" s="37">
        <v>0</v>
      </c>
      <c r="S734" s="37">
        <v>2</v>
      </c>
      <c r="T734" s="37">
        <v>0</v>
      </c>
      <c r="U734" s="37">
        <v>0</v>
      </c>
      <c r="V734" s="37">
        <v>0</v>
      </c>
    </row>
    <row r="735" spans="1:22" x14ac:dyDescent="0.3">
      <c r="A735">
        <f>VLOOKUP(novplus_data[[#This Row],[Locationid]], [1]LibPAS_data!$A$2:$D$264, 4, FALSE)</f>
        <v>1469</v>
      </c>
      <c r="B735" s="8" t="str">
        <f>TEXT(C735,"yyyy")&amp;"-"&amp;"Q"&amp;LOOKUP(MONTH(C735),{1,4,7,10},{1,2,3,4})</f>
        <v>2016-Q4</v>
      </c>
      <c r="C735" s="9">
        <v>42644</v>
      </c>
      <c r="D735" s="43">
        <f>YEAR(DATE(YEAR(novplus_data[[#This Row],[Date]]), MONTH(novplus_data[[#This Row],[Date]])+6,1))</f>
        <v>2017</v>
      </c>
      <c r="E735" s="37" t="str">
        <f>TEXT(novplus_data[[#This Row],[Date]], "YYYY")</f>
        <v>2016</v>
      </c>
      <c r="F735" s="43" t="str">
        <f>TEXT(novplus_data[[#This Row],[Date]], "MMM")</f>
        <v>Oct</v>
      </c>
      <c r="G735" s="37" t="str">
        <f>VLOOKUP(I735,[1]LibPAS_data!$A$2:$C$601,3,FALSE)</f>
        <v>Cochise</v>
      </c>
      <c r="H735" s="37" t="str">
        <f>VLOOKUP(I735,[1]LibPAS_data!$A$2:$C$601,2,FALSE)</f>
        <v>Cochise County Library District</v>
      </c>
      <c r="I735" s="11" t="s">
        <v>32</v>
      </c>
      <c r="K735" s="37" t="s">
        <v>18</v>
      </c>
      <c r="L735" s="37" t="s">
        <v>16</v>
      </c>
      <c r="M735" s="37">
        <v>67</v>
      </c>
      <c r="N735" s="37">
        <v>317</v>
      </c>
      <c r="O735" s="37">
        <v>0</v>
      </c>
      <c r="P735" s="37">
        <v>0</v>
      </c>
      <c r="Q735" s="37">
        <v>0</v>
      </c>
      <c r="R735" s="37">
        <v>0</v>
      </c>
      <c r="S735" s="37">
        <v>209</v>
      </c>
      <c r="T735" s="37">
        <v>0</v>
      </c>
      <c r="U735" s="37">
        <v>0</v>
      </c>
      <c r="V735" s="37">
        <v>0</v>
      </c>
    </row>
    <row r="736" spans="1:22" x14ac:dyDescent="0.3">
      <c r="A736">
        <f>VLOOKUP(novplus_data[[#This Row],[Locationid]], [1]LibPAS_data!$A$2:$D$264, 4, FALSE)</f>
        <v>72247</v>
      </c>
      <c r="B736" s="8" t="str">
        <f>TEXT(C736,"yyyy")&amp;"-"&amp;"Q"&amp;LOOKUP(MONTH(C736),{1,4,7,10},{1,2,3,4})</f>
        <v>2016-Q4</v>
      </c>
      <c r="C736" s="9">
        <v>42644</v>
      </c>
      <c r="D736" s="43">
        <f>YEAR(DATE(YEAR(novplus_data[[#This Row],[Date]]), MONTH(novplus_data[[#This Row],[Date]])+6,1))</f>
        <v>2017</v>
      </c>
      <c r="E736" s="37" t="str">
        <f>TEXT(novplus_data[[#This Row],[Date]], "YYYY")</f>
        <v>2016</v>
      </c>
      <c r="F736" s="43" t="str">
        <f>TEXT(novplus_data[[#This Row],[Date]], "MMM")</f>
        <v>Oct</v>
      </c>
      <c r="G736" s="37" t="str">
        <f>VLOOKUP(I736,[1]LibPAS_data!$A$2:$C$601,3,FALSE)</f>
        <v>Coconino</v>
      </c>
      <c r="H736" s="37" t="str">
        <f>VLOOKUP(I736,[1]LibPAS_data!$A$2:$C$601,2,FALSE)</f>
        <v>Flagstaff City-Coconino County Public Library</v>
      </c>
      <c r="I736" s="11" t="s">
        <v>33</v>
      </c>
      <c r="K736" s="37" t="s">
        <v>15</v>
      </c>
      <c r="L736" s="37" t="s">
        <v>16</v>
      </c>
      <c r="M736" s="37">
        <v>64</v>
      </c>
      <c r="N736" s="37">
        <v>265</v>
      </c>
      <c r="O736" s="37">
        <v>0</v>
      </c>
      <c r="P736" s="37">
        <v>0</v>
      </c>
      <c r="Q736" s="37">
        <v>0</v>
      </c>
      <c r="R736" s="37">
        <v>0</v>
      </c>
      <c r="S736" s="37">
        <v>204</v>
      </c>
      <c r="T736" s="37">
        <v>0</v>
      </c>
      <c r="U736" s="37">
        <v>0</v>
      </c>
      <c r="V736" s="37">
        <v>283</v>
      </c>
    </row>
    <row r="737" spans="1:22" x14ac:dyDescent="0.3">
      <c r="A737">
        <f>VLOOKUP(novplus_data[[#This Row],[Locationid]], [1]LibPAS_data!$A$2:$D$264, 4, FALSE)</f>
        <v>72</v>
      </c>
      <c r="B737" s="8" t="str">
        <f>TEXT(C737,"yyyy")&amp;"-"&amp;"Q"&amp;LOOKUP(MONTH(C737),{1,4,7,10},{1,2,3,4})</f>
        <v>2016-Q4</v>
      </c>
      <c r="C737" s="9">
        <v>42644</v>
      </c>
      <c r="D737" s="43">
        <f>YEAR(DATE(YEAR(novplus_data[[#This Row],[Date]]), MONTH(novplus_data[[#This Row],[Date]])+6,1))</f>
        <v>2017</v>
      </c>
      <c r="E737" s="37" t="str">
        <f>TEXT(novplus_data[[#This Row],[Date]], "YYYY")</f>
        <v>2016</v>
      </c>
      <c r="F737" s="43" t="str">
        <f>TEXT(novplus_data[[#This Row],[Date]], "MMM")</f>
        <v>Oct</v>
      </c>
      <c r="G737" s="37" t="str">
        <f>VLOOKUP(I737,[1]LibPAS_data!$A$2:$C$601,3,FALSE)</f>
        <v>Gila</v>
      </c>
      <c r="H737" s="37" t="str">
        <f>VLOOKUP(I737,[1]LibPAS_data!$A$2:$C$601,2,FALSE)</f>
        <v>Gila County Library District</v>
      </c>
      <c r="I737" s="13" t="s">
        <v>34</v>
      </c>
      <c r="K737" s="37" t="s">
        <v>15</v>
      </c>
      <c r="L737" s="37" t="s">
        <v>16</v>
      </c>
      <c r="M737" s="37">
        <v>50</v>
      </c>
      <c r="N737" s="37">
        <v>163</v>
      </c>
      <c r="O737" s="37">
        <v>0</v>
      </c>
      <c r="P737" s="37">
        <v>0</v>
      </c>
      <c r="Q737" s="37">
        <v>0</v>
      </c>
      <c r="R737" s="37">
        <v>0</v>
      </c>
      <c r="S737" s="37">
        <v>69</v>
      </c>
      <c r="T737" s="37">
        <v>0</v>
      </c>
      <c r="U737" s="37">
        <v>0</v>
      </c>
      <c r="V737" s="37">
        <v>0</v>
      </c>
    </row>
    <row r="738" spans="1:22" x14ac:dyDescent="0.3">
      <c r="A738" t="e">
        <f>VLOOKUP(novplus_data[[#This Row],[Locationid]], [1]LibPAS_data!$A$2:$D$264, 4, FALSE)</f>
        <v>#N/A</v>
      </c>
      <c r="B738" s="8" t="str">
        <f>TEXT(C738,"yyyy")&amp;"-"&amp;"Q"&amp;LOOKUP(MONTH(C738),{1,4,7,10},{1,2,3,4})</f>
        <v>2016-Q4</v>
      </c>
      <c r="C738" s="9">
        <v>42644</v>
      </c>
      <c r="D738" s="43">
        <f>YEAR(DATE(YEAR(novplus_data[[#This Row],[Date]]), MONTH(novplus_data[[#This Row],[Date]])+6,1))</f>
        <v>2017</v>
      </c>
      <c r="E738" s="37" t="str">
        <f>TEXT(novplus_data[[#This Row],[Date]], "YYYY")</f>
        <v>2016</v>
      </c>
      <c r="F738" s="43" t="str">
        <f>TEXT(novplus_data[[#This Row],[Date]], "MMM")</f>
        <v>Oct</v>
      </c>
      <c r="G738" s="37" t="str">
        <f>VLOOKUP(I738,[1]LibPAS_data!$A$2:$C$601,3,FALSE)</f>
        <v>Mohave</v>
      </c>
      <c r="H738" s="37" t="str">
        <f>VLOOKUP(I738,[1]LibPAS_data!$A$2:$C$601,2,FALSE)</f>
        <v>Kingman Branch Library</v>
      </c>
      <c r="I738" s="3" t="s">
        <v>93</v>
      </c>
      <c r="K738" s="37" t="s">
        <v>15</v>
      </c>
      <c r="L738" s="37" t="s">
        <v>16</v>
      </c>
      <c r="M738" s="37">
        <v>48</v>
      </c>
      <c r="N738" s="37">
        <v>189</v>
      </c>
      <c r="O738" s="37">
        <v>0</v>
      </c>
      <c r="P738" s="37">
        <v>0</v>
      </c>
      <c r="Q738" s="37">
        <v>0</v>
      </c>
      <c r="R738" s="37">
        <v>0</v>
      </c>
      <c r="S738" s="37">
        <v>180</v>
      </c>
      <c r="T738" s="37">
        <v>0</v>
      </c>
      <c r="U738" s="37">
        <v>0</v>
      </c>
      <c r="V738" s="37">
        <v>0</v>
      </c>
    </row>
    <row r="739" spans="1:22" x14ac:dyDescent="0.3">
      <c r="A739" t="e">
        <f>VLOOKUP(novplus_data[[#This Row],[Locationid]], [1]LibPAS_data!$A$2:$D$264, 4, FALSE)</f>
        <v>#N/A</v>
      </c>
      <c r="B739" s="8" t="str">
        <f>TEXT(C739,"yyyy")&amp;"-"&amp;"Q"&amp;LOOKUP(MONTH(C739),{1,4,7,10},{1,2,3,4})</f>
        <v>2016-Q4</v>
      </c>
      <c r="C739" s="9">
        <v>42644</v>
      </c>
      <c r="D739" s="43">
        <f>YEAR(DATE(YEAR(novplus_data[[#This Row],[Date]]), MONTH(novplus_data[[#This Row],[Date]])+6,1))</f>
        <v>2017</v>
      </c>
      <c r="E739" s="37" t="str">
        <f>TEXT(novplus_data[[#This Row],[Date]], "YYYY")</f>
        <v>2016</v>
      </c>
      <c r="F739" s="43" t="str">
        <f>TEXT(novplus_data[[#This Row],[Date]], "MMM")</f>
        <v>Oct</v>
      </c>
      <c r="G739" s="37" t="str">
        <f>VLOOKUP(I739,[1]LibPAS_data!$A$2:$C$601,3,FALSE)</f>
        <v>Mohave</v>
      </c>
      <c r="H739" s="37" t="str">
        <f>VLOOKUP(I739,[1]LibPAS_data!$A$2:$C$601,2,FALSE)</f>
        <v>Lake Havasu Branch Library</v>
      </c>
      <c r="I739" s="12" t="s">
        <v>89</v>
      </c>
      <c r="K739" s="37" t="s">
        <v>15</v>
      </c>
      <c r="L739" s="37" t="s">
        <v>16</v>
      </c>
      <c r="M739" s="37">
        <v>4</v>
      </c>
      <c r="N739" s="37">
        <v>6</v>
      </c>
      <c r="O739" s="37">
        <v>0</v>
      </c>
      <c r="P739" s="37">
        <v>0</v>
      </c>
      <c r="Q739" s="37">
        <v>0</v>
      </c>
      <c r="R739" s="37">
        <v>0</v>
      </c>
      <c r="S739" s="37">
        <v>12</v>
      </c>
      <c r="T739" s="37">
        <v>0</v>
      </c>
      <c r="U739" s="37">
        <v>0</v>
      </c>
      <c r="V739" s="37">
        <v>0</v>
      </c>
    </row>
    <row r="740" spans="1:22" x14ac:dyDescent="0.3">
      <c r="A740">
        <f>VLOOKUP(novplus_data[[#This Row],[Locationid]], [1]LibPAS_data!$A$2:$D$264, 4, FALSE)</f>
        <v>87143</v>
      </c>
      <c r="B740" s="8" t="str">
        <f>TEXT(C740,"yyyy")&amp;"-"&amp;"Q"&amp;LOOKUP(MONTH(C740),{1,4,7,10},{1,2,3,4})</f>
        <v>2016-Q4</v>
      </c>
      <c r="C740" s="9">
        <v>42644</v>
      </c>
      <c r="D740" s="43">
        <f>YEAR(DATE(YEAR(novplus_data[[#This Row],[Date]]), MONTH(novplus_data[[#This Row],[Date]])+6,1))</f>
        <v>2017</v>
      </c>
      <c r="E740" s="37" t="str">
        <f>TEXT(novplus_data[[#This Row],[Date]], "YYYY")</f>
        <v>2016</v>
      </c>
      <c r="F740" s="43" t="str">
        <f>TEXT(novplus_data[[#This Row],[Date]], "MMM")</f>
        <v>Oct</v>
      </c>
      <c r="G740" s="37" t="str">
        <f>VLOOKUP(I740,[1]LibPAS_data!$A$2:$C$601,3,FALSE)</f>
        <v>Mohave</v>
      </c>
      <c r="H740" s="37" t="str">
        <f>VLOOKUP(I740,[1]LibPAS_data!$A$2:$C$601,2,FALSE)</f>
        <v>Mohave County Library District</v>
      </c>
      <c r="I740" s="11" t="s">
        <v>36</v>
      </c>
      <c r="K740" s="37" t="s">
        <v>15</v>
      </c>
      <c r="L740" s="37" t="s">
        <v>16</v>
      </c>
      <c r="M740" s="37">
        <v>116</v>
      </c>
      <c r="N740" s="37">
        <v>937</v>
      </c>
      <c r="O740" s="37">
        <v>0</v>
      </c>
      <c r="P740" s="37">
        <v>0</v>
      </c>
      <c r="Q740" s="37">
        <v>0</v>
      </c>
      <c r="R740" s="37">
        <v>0</v>
      </c>
      <c r="S740" s="37">
        <v>802</v>
      </c>
      <c r="T740" s="37">
        <v>0</v>
      </c>
      <c r="U740" s="37">
        <v>0</v>
      </c>
      <c r="V740" s="37">
        <v>0</v>
      </c>
    </row>
    <row r="741" spans="1:22" x14ac:dyDescent="0.3">
      <c r="A741">
        <f>VLOOKUP(novplus_data[[#This Row],[Locationid]], [1]LibPAS_data!$A$2:$D$264, 4, FALSE)</f>
        <v>2461</v>
      </c>
      <c r="B741" s="8" t="str">
        <f>TEXT(C741,"yyyy")&amp;"-"&amp;"Q"&amp;LOOKUP(MONTH(C741),{1,4,7,10},{1,2,3,4})</f>
        <v>2016-Q4</v>
      </c>
      <c r="C741" s="9">
        <v>42644</v>
      </c>
      <c r="D741" s="43">
        <f>YEAR(DATE(YEAR(novplus_data[[#This Row],[Date]]), MONTH(novplus_data[[#This Row],[Date]])+6,1))</f>
        <v>2017</v>
      </c>
      <c r="E741" s="37" t="str">
        <f>TEXT(novplus_data[[#This Row],[Date]], "YYYY")</f>
        <v>2016</v>
      </c>
      <c r="F741" s="43" t="str">
        <f>TEXT(novplus_data[[#This Row],[Date]], "MMM")</f>
        <v>Oct</v>
      </c>
      <c r="G741" s="37" t="str">
        <f>VLOOKUP(I741,[1]LibPAS_data!$A$2:$C$601,3,FALSE)</f>
        <v>Navajo</v>
      </c>
      <c r="H741" s="37" t="str">
        <f>VLOOKUP(I741,[1]LibPAS_data!$A$2:$C$601,2,FALSE)</f>
        <v>Navajo County Library District</v>
      </c>
      <c r="I741" s="11" t="s">
        <v>37</v>
      </c>
      <c r="K741" s="37" t="s">
        <v>15</v>
      </c>
      <c r="L741" s="37" t="s">
        <v>16</v>
      </c>
      <c r="M741" s="37">
        <v>2</v>
      </c>
      <c r="N741" s="37">
        <v>3</v>
      </c>
      <c r="O741" s="37">
        <v>0</v>
      </c>
      <c r="P741" s="37">
        <v>0</v>
      </c>
      <c r="Q741" s="37">
        <v>0</v>
      </c>
      <c r="R741" s="37">
        <v>0</v>
      </c>
      <c r="S741" s="37">
        <v>1</v>
      </c>
      <c r="T741" s="37">
        <v>0</v>
      </c>
      <c r="U741" s="37">
        <v>0</v>
      </c>
      <c r="V741" s="37">
        <v>0</v>
      </c>
    </row>
    <row r="742" spans="1:22" x14ac:dyDescent="0.3">
      <c r="A742">
        <f>VLOOKUP(novplus_data[[#This Row],[Locationid]], [1]LibPAS_data!$A$2:$D$264, 4, FALSE)</f>
        <v>405419</v>
      </c>
      <c r="B742" s="8" t="str">
        <f>TEXT(C742,"yyyy")&amp;"-"&amp;"Q"&amp;LOOKUP(MONTH(C742),{1,4,7,10},{1,2,3,4})</f>
        <v>2016-Q4</v>
      </c>
      <c r="C742" s="9">
        <v>42644</v>
      </c>
      <c r="D742" s="43">
        <f>YEAR(DATE(YEAR(novplus_data[[#This Row],[Date]]), MONTH(novplus_data[[#This Row],[Date]])+6,1))</f>
        <v>2017</v>
      </c>
      <c r="E742" s="37" t="str">
        <f>TEXT(novplus_data[[#This Row],[Date]], "YYYY")</f>
        <v>2016</v>
      </c>
      <c r="F742" s="43" t="str">
        <f>TEXT(novplus_data[[#This Row],[Date]], "MMM")</f>
        <v>Oct</v>
      </c>
      <c r="G742" s="37" t="str">
        <f>VLOOKUP(I742,[1]LibPAS_data!$A$2:$C$601,3,FALSE)</f>
        <v>Pima</v>
      </c>
      <c r="H742" s="37" t="str">
        <f>VLOOKUP(I742,[1]LibPAS_data!$A$2:$C$601,2,FALSE)</f>
        <v>Pima County Public Library</v>
      </c>
      <c r="I742" s="11" t="s">
        <v>38</v>
      </c>
      <c r="K742" s="37" t="s">
        <v>68</v>
      </c>
      <c r="L742" s="37" t="s">
        <v>16</v>
      </c>
      <c r="M742" s="37">
        <v>394935</v>
      </c>
      <c r="N742" s="37">
        <v>395316</v>
      </c>
      <c r="O742" s="37">
        <v>0</v>
      </c>
      <c r="P742" s="37">
        <v>0</v>
      </c>
      <c r="Q742" s="37">
        <v>0</v>
      </c>
      <c r="R742" s="37">
        <v>0</v>
      </c>
      <c r="S742" s="37">
        <v>0</v>
      </c>
      <c r="T742" s="37">
        <v>0</v>
      </c>
      <c r="U742" s="37">
        <v>0</v>
      </c>
      <c r="V742" s="37">
        <v>0</v>
      </c>
    </row>
    <row r="743" spans="1:22" x14ac:dyDescent="0.3">
      <c r="A743">
        <f>VLOOKUP(novplus_data[[#This Row],[Locationid]], [1]LibPAS_data!$A$2:$D$264, 4, FALSE)</f>
        <v>405419</v>
      </c>
      <c r="B743" s="8" t="str">
        <f>TEXT(C743,"yyyy")&amp;"-"&amp;"Q"&amp;LOOKUP(MONTH(C743),{1,4,7,10},{1,2,3,4})</f>
        <v>2016-Q4</v>
      </c>
      <c r="C743" s="9">
        <v>42644</v>
      </c>
      <c r="D743" s="43">
        <f>YEAR(DATE(YEAR(novplus_data[[#This Row],[Date]]), MONTH(novplus_data[[#This Row],[Date]])+6,1))</f>
        <v>2017</v>
      </c>
      <c r="E743" s="37" t="str">
        <f>TEXT(novplus_data[[#This Row],[Date]], "YYYY")</f>
        <v>2016</v>
      </c>
      <c r="F743" s="43" t="str">
        <f>TEXT(novplus_data[[#This Row],[Date]], "MMM")</f>
        <v>Oct</v>
      </c>
      <c r="G743" s="37" t="str">
        <f>VLOOKUP(I743,[1]LibPAS_data!$A$2:$C$601,3,FALSE)</f>
        <v>Pima</v>
      </c>
      <c r="H743" s="37" t="str">
        <f>VLOOKUP(I743,[1]LibPAS_data!$A$2:$C$601,2,FALSE)</f>
        <v>Pima County Public Library</v>
      </c>
      <c r="I743" s="11" t="s">
        <v>38</v>
      </c>
      <c r="K743" s="37" t="s">
        <v>19</v>
      </c>
      <c r="L743" s="37" t="s">
        <v>16</v>
      </c>
      <c r="M743" s="37">
        <v>32645</v>
      </c>
      <c r="N743" s="37">
        <v>111066</v>
      </c>
      <c r="O743" s="37">
        <v>0</v>
      </c>
      <c r="P743" s="37">
        <v>0</v>
      </c>
      <c r="Q743" s="37">
        <v>0</v>
      </c>
      <c r="R743" s="37">
        <v>0</v>
      </c>
      <c r="S743" s="37">
        <v>0</v>
      </c>
      <c r="T743" s="37">
        <v>0</v>
      </c>
      <c r="U743" s="37">
        <v>0</v>
      </c>
      <c r="V743" s="37">
        <v>0</v>
      </c>
    </row>
    <row r="744" spans="1:22" x14ac:dyDescent="0.3">
      <c r="A744">
        <f>VLOOKUP(novplus_data[[#This Row],[Locationid]], [1]LibPAS_data!$A$2:$D$264, 4, FALSE)</f>
        <v>405419</v>
      </c>
      <c r="B744" s="8" t="str">
        <f>TEXT(C744,"yyyy")&amp;"-"&amp;"Q"&amp;LOOKUP(MONTH(C744),{1,4,7,10},{1,2,3,4})</f>
        <v>2016-Q4</v>
      </c>
      <c r="C744" s="9">
        <v>42644</v>
      </c>
      <c r="D744" s="43">
        <f>YEAR(DATE(YEAR(novplus_data[[#This Row],[Date]]), MONTH(novplus_data[[#This Row],[Date]])+6,1))</f>
        <v>2017</v>
      </c>
      <c r="E744" s="37" t="str">
        <f>TEXT(novplus_data[[#This Row],[Date]], "YYYY")</f>
        <v>2016</v>
      </c>
      <c r="F744" s="43" t="str">
        <f>TEXT(novplus_data[[#This Row],[Date]], "MMM")</f>
        <v>Oct</v>
      </c>
      <c r="G744" s="37" t="str">
        <f>VLOOKUP(I744,[1]LibPAS_data!$A$2:$C$601,3,FALSE)</f>
        <v>Pima</v>
      </c>
      <c r="H744" s="37" t="str">
        <f>VLOOKUP(I744,[1]LibPAS_data!$A$2:$C$601,2,FALSE)</f>
        <v>Pima County Public Library</v>
      </c>
      <c r="I744" s="11" t="s">
        <v>38</v>
      </c>
      <c r="K744" s="37" t="s">
        <v>15</v>
      </c>
      <c r="L744" s="37" t="s">
        <v>16</v>
      </c>
      <c r="M744" s="37">
        <v>117</v>
      </c>
      <c r="N744" s="37">
        <v>291</v>
      </c>
      <c r="O744" s="37">
        <v>0</v>
      </c>
      <c r="P744" s="37">
        <v>0</v>
      </c>
      <c r="Q744" s="37">
        <v>0</v>
      </c>
      <c r="R744" s="37">
        <v>0</v>
      </c>
      <c r="S744" s="37">
        <v>463</v>
      </c>
      <c r="T744" s="37">
        <v>0</v>
      </c>
      <c r="U744" s="37">
        <v>0</v>
      </c>
      <c r="V744" s="37">
        <v>18</v>
      </c>
    </row>
    <row r="745" spans="1:22" x14ac:dyDescent="0.3">
      <c r="A745">
        <f>VLOOKUP(novplus_data[[#This Row],[Locationid]], [1]LibPAS_data!$A$2:$D$264, 4, FALSE)</f>
        <v>8901</v>
      </c>
      <c r="B745" s="8" t="str">
        <f>TEXT(C745,"yyyy")&amp;"-"&amp;"Q"&amp;LOOKUP(MONTH(C745),{1,4,7,10},{1,2,3,4})</f>
        <v>2016-Q4</v>
      </c>
      <c r="C745" s="9">
        <v>42644</v>
      </c>
      <c r="D745" s="43">
        <f>YEAR(DATE(YEAR(novplus_data[[#This Row],[Date]]), MONTH(novplus_data[[#This Row],[Date]])+6,1))</f>
        <v>2017</v>
      </c>
      <c r="E745" s="37" t="str">
        <f>TEXT(novplus_data[[#This Row],[Date]], "YYYY")</f>
        <v>2016</v>
      </c>
      <c r="F745" s="43" t="str">
        <f>TEXT(novplus_data[[#This Row],[Date]], "MMM")</f>
        <v>Oct</v>
      </c>
      <c r="G745" s="37" t="str">
        <f>VLOOKUP(I745,[1]LibPAS_data!$A$2:$C$601,3,FALSE)</f>
        <v>Pinal</v>
      </c>
      <c r="H745" s="37" t="str">
        <f>VLOOKUP(I745,[1]LibPAS_data!$A$2:$C$601,2,FALSE)</f>
        <v>Pinal County Library District</v>
      </c>
      <c r="I745" s="11" t="s">
        <v>54</v>
      </c>
      <c r="K745" s="37" t="s">
        <v>15</v>
      </c>
      <c r="L745" s="37" t="s">
        <v>16</v>
      </c>
      <c r="M745" s="37">
        <v>56</v>
      </c>
      <c r="N745" s="37">
        <v>226</v>
      </c>
      <c r="O745" s="37">
        <v>0</v>
      </c>
      <c r="P745" s="37">
        <v>0</v>
      </c>
      <c r="Q745" s="37">
        <v>0</v>
      </c>
      <c r="R745" s="37">
        <v>0</v>
      </c>
      <c r="S745" s="37">
        <v>213</v>
      </c>
      <c r="T745" s="37">
        <v>0</v>
      </c>
      <c r="U745" s="37">
        <v>0</v>
      </c>
      <c r="V745" s="37">
        <v>42</v>
      </c>
    </row>
    <row r="746" spans="1:22" x14ac:dyDescent="0.3">
      <c r="A746">
        <f>VLOOKUP(novplus_data[[#This Row],[Locationid]], [1]LibPAS_data!$A$2:$D$264, 4, FALSE)</f>
        <v>29416</v>
      </c>
      <c r="B746" s="8" t="str">
        <f>TEXT(C746,"yyyy")&amp;"-"&amp;"Q"&amp;LOOKUP(MONTH(C746),{1,4,7,10},{1,2,3,4})</f>
        <v>2016-Q4</v>
      </c>
      <c r="C746" s="9">
        <v>42644</v>
      </c>
      <c r="D746" s="43">
        <f>YEAR(DATE(YEAR(novplus_data[[#This Row],[Date]]), MONTH(novplus_data[[#This Row],[Date]])+6,1))</f>
        <v>2017</v>
      </c>
      <c r="E746" s="37" t="str">
        <f>TEXT(novplus_data[[#This Row],[Date]], "YYYY")</f>
        <v>2016</v>
      </c>
      <c r="F746" s="43" t="str">
        <f>TEXT(novplus_data[[#This Row],[Date]], "MMM")</f>
        <v>Oct</v>
      </c>
      <c r="G746" s="37" t="str">
        <f>VLOOKUP(I746,[1]LibPAS_data!$A$2:$C$601,3,FALSE)</f>
        <v>Yavapai</v>
      </c>
      <c r="H746" s="37" t="str">
        <f>VLOOKUP(I746,[1]LibPAS_data!$A$2:$C$601,2,FALSE)</f>
        <v>Prescott Public Library</v>
      </c>
      <c r="I746" s="11" t="s">
        <v>39</v>
      </c>
      <c r="K746" s="37" t="s">
        <v>15</v>
      </c>
      <c r="L746" s="37" t="s">
        <v>16</v>
      </c>
      <c r="M746" s="37">
        <v>55</v>
      </c>
      <c r="N746" s="37">
        <v>148</v>
      </c>
      <c r="O746" s="37">
        <v>0</v>
      </c>
      <c r="P746" s="37">
        <v>0</v>
      </c>
      <c r="Q746" s="37">
        <v>0</v>
      </c>
      <c r="R746" s="37">
        <v>0</v>
      </c>
      <c r="S746" s="37">
        <v>134</v>
      </c>
      <c r="T746" s="37">
        <v>0</v>
      </c>
      <c r="U746" s="37">
        <v>0</v>
      </c>
      <c r="V746" s="37">
        <v>27</v>
      </c>
    </row>
    <row r="747" spans="1:22" x14ac:dyDescent="0.3">
      <c r="A747">
        <f>VLOOKUP(novplus_data[[#This Row],[Locationid]], [1]LibPAS_data!$A$2:$D$264, 4, FALSE)</f>
        <v>11980</v>
      </c>
      <c r="B747" s="8" t="str">
        <f>TEXT(C747,"yyyy")&amp;"-"&amp;"Q"&amp;LOOKUP(MONTH(C747),{1,4,7,10},{1,2,3,4})</f>
        <v>2016-Q4</v>
      </c>
      <c r="C747" s="9">
        <v>42644</v>
      </c>
      <c r="D747" s="43">
        <f>YEAR(DATE(YEAR(novplus_data[[#This Row],[Date]]), MONTH(novplus_data[[#This Row],[Date]])+6,1))</f>
        <v>2017</v>
      </c>
      <c r="E747" s="37" t="str">
        <f>TEXT(novplus_data[[#This Row],[Date]], "YYYY")</f>
        <v>2016</v>
      </c>
      <c r="F747" s="43" t="str">
        <f>TEXT(novplus_data[[#This Row],[Date]], "MMM")</f>
        <v>Oct</v>
      </c>
      <c r="G747" s="37" t="str">
        <f>VLOOKUP(I747,[1]LibPAS_data!$A$2:$C$601,3,FALSE)</f>
        <v>Graham</v>
      </c>
      <c r="H747" s="37" t="str">
        <f>VLOOKUP(I747,[1]LibPAS_data!$A$2:$C$601,2,FALSE)</f>
        <v>Safford City - Graham County Library</v>
      </c>
      <c r="I747" s="11" t="s">
        <v>41</v>
      </c>
      <c r="K747" s="37" t="s">
        <v>15</v>
      </c>
      <c r="L747" s="37" t="s">
        <v>16</v>
      </c>
      <c r="M747" s="37">
        <v>5</v>
      </c>
      <c r="N747" s="37">
        <v>16</v>
      </c>
      <c r="O747" s="37">
        <v>0</v>
      </c>
      <c r="P747" s="37">
        <v>0</v>
      </c>
      <c r="Q747" s="37">
        <v>0</v>
      </c>
      <c r="R747" s="37">
        <v>0</v>
      </c>
      <c r="S747" s="37">
        <v>13</v>
      </c>
      <c r="T747" s="37">
        <v>0</v>
      </c>
      <c r="U747" s="37">
        <v>0</v>
      </c>
      <c r="V747" s="37">
        <v>0</v>
      </c>
    </row>
    <row r="748" spans="1:22" x14ac:dyDescent="0.3">
      <c r="A748">
        <f>VLOOKUP(novplus_data[[#This Row],[Locationid]], [1]LibPAS_data!$A$2:$D$264, 4, FALSE)</f>
        <v>9301</v>
      </c>
      <c r="B748" s="8" t="str">
        <f>TEXT(C748,"yyyy")&amp;"-"&amp;"Q"&amp;LOOKUP(MONTH(C748),{1,4,7,10},{1,2,3,4})</f>
        <v>2016-Q4</v>
      </c>
      <c r="C748" s="9">
        <v>42644</v>
      </c>
      <c r="D748" s="43">
        <f>YEAR(DATE(YEAR(novplus_data[[#This Row],[Date]]), MONTH(novplus_data[[#This Row],[Date]])+6,1))</f>
        <v>2017</v>
      </c>
      <c r="E748" s="37" t="str">
        <f>TEXT(novplus_data[[#This Row],[Date]], "YYYY")</f>
        <v>2016</v>
      </c>
      <c r="F748" s="43" t="str">
        <f>TEXT(novplus_data[[#This Row],[Date]], "MMM")</f>
        <v>Oct</v>
      </c>
      <c r="G748" s="37" t="str">
        <f>VLOOKUP(I748,[1]LibPAS_data!$A$2:$C$601,3,FALSE)</f>
        <v>Yavapai</v>
      </c>
      <c r="H748" s="37" t="str">
        <f>VLOOKUP(I748,[1]LibPAS_data!$A$2:$C$601,2,FALSE)</f>
        <v>Yavapai County Library District</v>
      </c>
      <c r="I748" s="11" t="s">
        <v>43</v>
      </c>
      <c r="K748" s="37" t="s">
        <v>21</v>
      </c>
      <c r="L748" s="37" t="s">
        <v>16</v>
      </c>
      <c r="M748" s="37">
        <v>63080</v>
      </c>
      <c r="N748" s="37">
        <v>176667</v>
      </c>
      <c r="O748" s="37">
        <v>0</v>
      </c>
      <c r="P748" s="37">
        <v>0</v>
      </c>
      <c r="Q748" s="37">
        <v>0</v>
      </c>
      <c r="R748" s="37">
        <v>0</v>
      </c>
      <c r="S748" s="37">
        <v>0</v>
      </c>
      <c r="T748" s="37">
        <v>0</v>
      </c>
      <c r="U748" s="37">
        <v>0</v>
      </c>
      <c r="V748" s="37">
        <v>0</v>
      </c>
    </row>
    <row r="749" spans="1:22" x14ac:dyDescent="0.3">
      <c r="A749" t="e">
        <f>VLOOKUP(novplus_data[[#This Row],[Locationid]], [1]LibPAS_data!$A$2:$D$264, 4, FALSE)</f>
        <v>#N/A</v>
      </c>
      <c r="B749" s="8" t="str">
        <f>TEXT(C749,"yyyy")&amp;"-"&amp;"Q"&amp;LOOKUP(MONTH(C749),{1,4,7,10},{1,2,3,4})</f>
        <v>2016-Q4</v>
      </c>
      <c r="C749" s="9">
        <v>42644</v>
      </c>
      <c r="D749" s="43">
        <f>YEAR(DATE(YEAR(novplus_data[[#This Row],[Date]]), MONTH(novplus_data[[#This Row],[Date]])+6,1))</f>
        <v>2017</v>
      </c>
      <c r="E749" s="37" t="str">
        <f>TEXT(novplus_data[[#This Row],[Date]], "YYYY")</f>
        <v>2016</v>
      </c>
      <c r="F749" s="43" t="str">
        <f>TEXT(novplus_data[[#This Row],[Date]], "MMM")</f>
        <v>Oct</v>
      </c>
      <c r="G749" s="37" t="str">
        <f>VLOOKUP(I749,[1]LibPAS_data!$A$2:$C$601,3,FALSE)</f>
        <v>Yuma</v>
      </c>
      <c r="H749" s="37" t="str">
        <f>VLOOKUP(I749,[1]LibPAS_data!$A$2:$C$601,2,FALSE)</f>
        <v>Yuma County Library District</v>
      </c>
      <c r="I749" s="11" t="s">
        <v>44</v>
      </c>
      <c r="K749" s="37" t="s">
        <v>22</v>
      </c>
      <c r="L749" s="37" t="s">
        <v>16</v>
      </c>
      <c r="M749" s="37">
        <v>19</v>
      </c>
      <c r="N749" s="37">
        <v>38</v>
      </c>
      <c r="O749" s="37">
        <v>0</v>
      </c>
      <c r="P749" s="37">
        <v>0</v>
      </c>
      <c r="Q749" s="37">
        <v>0</v>
      </c>
      <c r="R749" s="37">
        <v>0</v>
      </c>
      <c r="S749" s="37">
        <v>37</v>
      </c>
      <c r="T749" s="37">
        <v>0</v>
      </c>
      <c r="U749" s="37">
        <v>0</v>
      </c>
      <c r="V749" s="37">
        <v>0</v>
      </c>
    </row>
    <row r="750" spans="1:22" x14ac:dyDescent="0.3">
      <c r="A750" t="e">
        <f>VLOOKUP(novplus_data[[#This Row],[Locationid]], [1]LibPAS_data!$A$2:$D$264, 4, FALSE)</f>
        <v>#N/A</v>
      </c>
      <c r="B750" s="8" t="str">
        <f>TEXT(C750,"yyyy")&amp;"-"&amp;"Q"&amp;LOOKUP(MONTH(C750),{1,4,7,10},{1,2,3,4})</f>
        <v>2016-Q4</v>
      </c>
      <c r="C750" s="9">
        <v>42644</v>
      </c>
      <c r="D750" s="43">
        <f>YEAR(DATE(YEAR(novplus_data[[#This Row],[Date]]), MONTH(novplus_data[[#This Row],[Date]])+6,1))</f>
        <v>2017</v>
      </c>
      <c r="E750" s="37" t="str">
        <f>TEXT(novplus_data[[#This Row],[Date]], "YYYY")</f>
        <v>2016</v>
      </c>
      <c r="F750" s="43" t="str">
        <f>TEXT(novplus_data[[#This Row],[Date]], "MMM")</f>
        <v>Oct</v>
      </c>
      <c r="G750" s="37" t="str">
        <f>VLOOKUP(I750,[1]LibPAS_data!$A$2:$C$601,3,FALSE)</f>
        <v>Yuma</v>
      </c>
      <c r="H750" s="37" t="str">
        <f>VLOOKUP(I750,[1]LibPAS_data!$A$2:$C$601,2,FALSE)</f>
        <v>Yuma County Library District</v>
      </c>
      <c r="I750" s="11" t="s">
        <v>44</v>
      </c>
      <c r="K750" s="37" t="s">
        <v>23</v>
      </c>
      <c r="L750" s="37" t="s">
        <v>16</v>
      </c>
      <c r="M750" s="37">
        <v>5061</v>
      </c>
      <c r="N750" s="37">
        <v>17259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37">
        <v>0</v>
      </c>
      <c r="U750" s="37">
        <v>0</v>
      </c>
      <c r="V750" s="37">
        <v>0</v>
      </c>
    </row>
    <row r="751" spans="1:22" x14ac:dyDescent="0.3">
      <c r="A751" t="e">
        <f>VLOOKUP(novplus_data[[#This Row],[Locationid]], [1]LibPAS_data!$A$2:$D$264, 4, FALSE)</f>
        <v>#N/A</v>
      </c>
      <c r="B751" s="8" t="str">
        <f>TEXT(C751,"yyyy")&amp;"-"&amp;"Q"&amp;LOOKUP(MONTH(C751),{1,4,7,10},{1,2,3,4})</f>
        <v>2016-Q4</v>
      </c>
      <c r="C751" s="9">
        <v>42675</v>
      </c>
      <c r="D751" s="43">
        <f>YEAR(DATE(YEAR(novplus_data[[#This Row],[Date]]), MONTH(novplus_data[[#This Row],[Date]])+6,1))</f>
        <v>2017</v>
      </c>
      <c r="E751" s="37" t="str">
        <f>TEXT(novplus_data[[#This Row],[Date]], "YYYY")</f>
        <v>2016</v>
      </c>
      <c r="F751" s="43" t="str">
        <f>TEXT(novplus_data[[#This Row],[Date]], "MMM")</f>
        <v>Nov</v>
      </c>
      <c r="G751" s="37" t="str">
        <f>VLOOKUP(I751,[1]LibPAS_data!$A$2:$C$601,3,FALSE)</f>
        <v>State</v>
      </c>
      <c r="H751" s="37" t="str">
        <f>VLOOKUP(I751,[1]LibPAS_data!$A$2:$C$601,2,FALSE)</f>
        <v>Arizona State Library</v>
      </c>
      <c r="I751" s="11" t="s">
        <v>42</v>
      </c>
      <c r="K751" s="37" t="s">
        <v>15</v>
      </c>
      <c r="L751" s="37" t="s">
        <v>16</v>
      </c>
      <c r="M751" s="37">
        <v>47</v>
      </c>
      <c r="N751" s="37">
        <v>182</v>
      </c>
      <c r="O751" s="37">
        <v>0</v>
      </c>
      <c r="P751" s="37">
        <v>0</v>
      </c>
      <c r="Q751" s="37">
        <v>0</v>
      </c>
      <c r="R751" s="37">
        <v>0</v>
      </c>
      <c r="S751" s="37">
        <v>113</v>
      </c>
      <c r="T751" s="37">
        <v>0</v>
      </c>
      <c r="U751" s="37">
        <v>0</v>
      </c>
      <c r="V751" s="37">
        <v>0</v>
      </c>
    </row>
    <row r="752" spans="1:22" x14ac:dyDescent="0.3">
      <c r="A752" t="e">
        <f>VLOOKUP(novplus_data[[#This Row],[Locationid]], [1]LibPAS_data!$A$2:$D$264, 4, FALSE)</f>
        <v>#N/A</v>
      </c>
      <c r="B752" s="8" t="str">
        <f>TEXT(C752,"yyyy")&amp;"-"&amp;"Q"&amp;LOOKUP(MONTH(C752),{1,4,7,10},{1,2,3,4})</f>
        <v>2016-Q4</v>
      </c>
      <c r="C752" s="9">
        <v>42675</v>
      </c>
      <c r="D752" s="43">
        <f>YEAR(DATE(YEAR(novplus_data[[#This Row],[Date]]), MONTH(novplus_data[[#This Row],[Date]])+6,1))</f>
        <v>2017</v>
      </c>
      <c r="E752" s="37" t="str">
        <f>TEXT(novplus_data[[#This Row],[Date]], "YYYY")</f>
        <v>2016</v>
      </c>
      <c r="F752" s="43" t="str">
        <f>TEXT(novplus_data[[#This Row],[Date]], "MMM")</f>
        <v>Nov</v>
      </c>
      <c r="G752" s="37" t="str">
        <f>VLOOKUP(I752,[1]LibPAS_data!$A$2:$C$601,3,FALSE)</f>
        <v>State</v>
      </c>
      <c r="H752" s="37" t="str">
        <f>VLOOKUP(I752,[1]LibPAS_data!$A$2:$C$601,2,FALSE)</f>
        <v>Arizona State Library</v>
      </c>
      <c r="I752" s="11" t="s">
        <v>42</v>
      </c>
      <c r="K752" s="37" t="s">
        <v>17</v>
      </c>
      <c r="L752" s="37" t="s">
        <v>16</v>
      </c>
      <c r="M752" s="37">
        <v>207</v>
      </c>
      <c r="N752" s="37">
        <v>739</v>
      </c>
      <c r="O752" s="37">
        <v>0</v>
      </c>
      <c r="P752" s="37">
        <v>0</v>
      </c>
      <c r="Q752" s="37">
        <v>0</v>
      </c>
      <c r="R752" s="37">
        <v>0</v>
      </c>
      <c r="S752" s="37">
        <v>657</v>
      </c>
      <c r="T752" s="37">
        <v>0</v>
      </c>
      <c r="U752" s="37">
        <v>0</v>
      </c>
      <c r="V752" s="37">
        <v>0</v>
      </c>
    </row>
    <row r="753" spans="1:22" x14ac:dyDescent="0.3">
      <c r="A753">
        <f>VLOOKUP(novplus_data[[#This Row],[Locationid]], [1]LibPAS_data!$A$2:$D$264, 4, FALSE)</f>
        <v>1469</v>
      </c>
      <c r="B753" s="8" t="str">
        <f>TEXT(C753,"yyyy")&amp;"-"&amp;"Q"&amp;LOOKUP(MONTH(C753),{1,4,7,10},{1,2,3,4})</f>
        <v>2016-Q4</v>
      </c>
      <c r="C753" s="9">
        <v>42675</v>
      </c>
      <c r="D753" s="43">
        <f>YEAR(DATE(YEAR(novplus_data[[#This Row],[Date]]), MONTH(novplus_data[[#This Row],[Date]])+6,1))</f>
        <v>2017</v>
      </c>
      <c r="E753" s="37" t="str">
        <f>TEXT(novplus_data[[#This Row],[Date]], "YYYY")</f>
        <v>2016</v>
      </c>
      <c r="F753" s="43" t="str">
        <f>TEXT(novplus_data[[#This Row],[Date]], "MMM")</f>
        <v>Nov</v>
      </c>
      <c r="G753" s="37" t="str">
        <f>VLOOKUP(I753,[1]LibPAS_data!$A$2:$C$601,3,FALSE)</f>
        <v>Cochise</v>
      </c>
      <c r="H753" s="37" t="str">
        <f>VLOOKUP(I753,[1]LibPAS_data!$A$2:$C$601,2,FALSE)</f>
        <v>Cochise County Library District</v>
      </c>
      <c r="I753" s="11" t="s">
        <v>32</v>
      </c>
      <c r="K753" s="37" t="s">
        <v>18</v>
      </c>
      <c r="L753" s="37" t="s">
        <v>16</v>
      </c>
      <c r="M753" s="37">
        <v>17</v>
      </c>
      <c r="N753" s="37">
        <v>43</v>
      </c>
      <c r="O753" s="37">
        <v>0</v>
      </c>
      <c r="P753" s="37">
        <v>0</v>
      </c>
      <c r="Q753" s="37">
        <v>0</v>
      </c>
      <c r="R753" s="37">
        <v>0</v>
      </c>
      <c r="S753" s="37">
        <v>67</v>
      </c>
      <c r="T753" s="37">
        <v>0</v>
      </c>
      <c r="U753" s="37">
        <v>0</v>
      </c>
      <c r="V753" s="37">
        <v>0</v>
      </c>
    </row>
    <row r="754" spans="1:22" x14ac:dyDescent="0.3">
      <c r="A754">
        <f>VLOOKUP(novplus_data[[#This Row],[Locationid]], [1]LibPAS_data!$A$2:$D$264, 4, FALSE)</f>
        <v>72247</v>
      </c>
      <c r="B754" s="8" t="str">
        <f>TEXT(C754,"yyyy")&amp;"-"&amp;"Q"&amp;LOOKUP(MONTH(C754),{1,4,7,10},{1,2,3,4})</f>
        <v>2016-Q4</v>
      </c>
      <c r="C754" s="9">
        <v>42675</v>
      </c>
      <c r="D754" s="43">
        <f>YEAR(DATE(YEAR(novplus_data[[#This Row],[Date]]), MONTH(novplus_data[[#This Row],[Date]])+6,1))</f>
        <v>2017</v>
      </c>
      <c r="E754" s="37" t="str">
        <f>TEXT(novplus_data[[#This Row],[Date]], "YYYY")</f>
        <v>2016</v>
      </c>
      <c r="F754" s="43" t="str">
        <f>TEXT(novplus_data[[#This Row],[Date]], "MMM")</f>
        <v>Nov</v>
      </c>
      <c r="G754" s="37" t="str">
        <f>VLOOKUP(I754,[1]LibPAS_data!$A$2:$C$601,3,FALSE)</f>
        <v>Coconino</v>
      </c>
      <c r="H754" s="37" t="str">
        <f>VLOOKUP(I754,[1]LibPAS_data!$A$2:$C$601,2,FALSE)</f>
        <v>Flagstaff City-Coconino County Public Library</v>
      </c>
      <c r="I754" s="11" t="s">
        <v>33</v>
      </c>
      <c r="K754" s="37" t="s">
        <v>15</v>
      </c>
      <c r="L754" s="37" t="s">
        <v>16</v>
      </c>
      <c r="M754" s="37">
        <v>72</v>
      </c>
      <c r="N754" s="37">
        <v>190</v>
      </c>
      <c r="O754" s="37">
        <v>0</v>
      </c>
      <c r="P754" s="37">
        <v>0</v>
      </c>
      <c r="Q754" s="37">
        <v>0</v>
      </c>
      <c r="R754" s="37">
        <v>0</v>
      </c>
      <c r="S754" s="37">
        <v>166</v>
      </c>
      <c r="T754" s="37">
        <v>0</v>
      </c>
      <c r="U754" s="37">
        <v>0</v>
      </c>
      <c r="V754" s="37">
        <v>124</v>
      </c>
    </row>
    <row r="755" spans="1:22" x14ac:dyDescent="0.3">
      <c r="A755">
        <f>VLOOKUP(novplus_data[[#This Row],[Locationid]], [1]LibPAS_data!$A$2:$D$264, 4, FALSE)</f>
        <v>72</v>
      </c>
      <c r="B755" s="8" t="str">
        <f>TEXT(C755,"yyyy")&amp;"-"&amp;"Q"&amp;LOOKUP(MONTH(C755),{1,4,7,10},{1,2,3,4})</f>
        <v>2016-Q4</v>
      </c>
      <c r="C755" s="9">
        <v>42675</v>
      </c>
      <c r="D755" s="43">
        <f>YEAR(DATE(YEAR(novplus_data[[#This Row],[Date]]), MONTH(novplus_data[[#This Row],[Date]])+6,1))</f>
        <v>2017</v>
      </c>
      <c r="E755" s="37" t="str">
        <f>TEXT(novplus_data[[#This Row],[Date]], "YYYY")</f>
        <v>2016</v>
      </c>
      <c r="F755" s="43" t="str">
        <f>TEXT(novplus_data[[#This Row],[Date]], "MMM")</f>
        <v>Nov</v>
      </c>
      <c r="G755" s="37" t="str">
        <f>VLOOKUP(I755,[1]LibPAS_data!$A$2:$C$601,3,FALSE)</f>
        <v>Gila</v>
      </c>
      <c r="H755" s="37" t="str">
        <f>VLOOKUP(I755,[1]LibPAS_data!$A$2:$C$601,2,FALSE)</f>
        <v>Gila County Library District</v>
      </c>
      <c r="I755" s="13" t="s">
        <v>34</v>
      </c>
      <c r="K755" s="37" t="s">
        <v>15</v>
      </c>
      <c r="L755" s="37" t="s">
        <v>16</v>
      </c>
      <c r="M755" s="37">
        <v>44</v>
      </c>
      <c r="N755" s="37">
        <v>147</v>
      </c>
      <c r="O755" s="37">
        <v>0</v>
      </c>
      <c r="P755" s="37">
        <v>0</v>
      </c>
      <c r="Q755" s="37">
        <v>0</v>
      </c>
      <c r="R755" s="37">
        <v>0</v>
      </c>
      <c r="S755" s="37">
        <v>50</v>
      </c>
      <c r="T755" s="37">
        <v>0</v>
      </c>
      <c r="U755" s="37">
        <v>0</v>
      </c>
      <c r="V755" s="37">
        <v>0</v>
      </c>
    </row>
    <row r="756" spans="1:22" x14ac:dyDescent="0.3">
      <c r="A756" t="e">
        <f>VLOOKUP(novplus_data[[#This Row],[Locationid]], [1]LibPAS_data!$A$2:$D$264, 4, FALSE)</f>
        <v>#N/A</v>
      </c>
      <c r="B756" s="8" t="str">
        <f>TEXT(C756,"yyyy")&amp;"-"&amp;"Q"&amp;LOOKUP(MONTH(C756),{1,4,7,10},{1,2,3,4})</f>
        <v>2016-Q4</v>
      </c>
      <c r="C756" s="9">
        <v>42675</v>
      </c>
      <c r="D756" s="43">
        <f>YEAR(DATE(YEAR(novplus_data[[#This Row],[Date]]), MONTH(novplus_data[[#This Row],[Date]])+6,1))</f>
        <v>2017</v>
      </c>
      <c r="E756" s="37" t="str">
        <f>TEXT(novplus_data[[#This Row],[Date]], "YYYY")</f>
        <v>2016</v>
      </c>
      <c r="F756" s="43" t="str">
        <f>TEXT(novplus_data[[#This Row],[Date]], "MMM")</f>
        <v>Nov</v>
      </c>
      <c r="G756" s="37" t="str">
        <f>VLOOKUP(I756,[1]LibPAS_data!$A$2:$C$601,3,FALSE)</f>
        <v>Mohave</v>
      </c>
      <c r="H756" s="37" t="str">
        <f>VLOOKUP(I756,[1]LibPAS_data!$A$2:$C$601,2,FALSE)</f>
        <v>Kingman Branch Library</v>
      </c>
      <c r="I756" s="3" t="s">
        <v>93</v>
      </c>
      <c r="K756" s="37" t="s">
        <v>15</v>
      </c>
      <c r="L756" s="37" t="s">
        <v>16</v>
      </c>
      <c r="M756" s="37">
        <v>40</v>
      </c>
      <c r="N756" s="37">
        <v>179</v>
      </c>
      <c r="O756" s="37">
        <v>0</v>
      </c>
      <c r="P756" s="37">
        <v>0</v>
      </c>
      <c r="Q756" s="37">
        <v>0</v>
      </c>
      <c r="R756" s="37">
        <v>0</v>
      </c>
      <c r="S756" s="37">
        <v>165</v>
      </c>
      <c r="T756" s="37">
        <v>0</v>
      </c>
      <c r="U756" s="37">
        <v>0</v>
      </c>
      <c r="V756" s="37">
        <v>0</v>
      </c>
    </row>
    <row r="757" spans="1:22" x14ac:dyDescent="0.3">
      <c r="A757" t="e">
        <f>VLOOKUP(novplus_data[[#This Row],[Locationid]], [1]LibPAS_data!$A$2:$D$264, 4, FALSE)</f>
        <v>#N/A</v>
      </c>
      <c r="B757" s="8" t="str">
        <f>TEXT(C757,"yyyy")&amp;"-"&amp;"Q"&amp;LOOKUP(MONTH(C757),{1,4,7,10},{1,2,3,4})</f>
        <v>2016-Q4</v>
      </c>
      <c r="C757" s="9">
        <v>42675</v>
      </c>
      <c r="D757" s="43">
        <f>YEAR(DATE(YEAR(novplus_data[[#This Row],[Date]]), MONTH(novplus_data[[#This Row],[Date]])+6,1))</f>
        <v>2017</v>
      </c>
      <c r="E757" s="37" t="str">
        <f>TEXT(novplus_data[[#This Row],[Date]], "YYYY")</f>
        <v>2016</v>
      </c>
      <c r="F757" s="43" t="str">
        <f>TEXT(novplus_data[[#This Row],[Date]], "MMM")</f>
        <v>Nov</v>
      </c>
      <c r="G757" s="37" t="str">
        <f>VLOOKUP(I757,[1]LibPAS_data!$A$2:$C$601,3,FALSE)</f>
        <v>Mohave</v>
      </c>
      <c r="H757" s="37" t="str">
        <f>VLOOKUP(I757,[1]LibPAS_data!$A$2:$C$601,2,FALSE)</f>
        <v>Lake Havasu Branch Library</v>
      </c>
      <c r="I757" s="12" t="s">
        <v>89</v>
      </c>
      <c r="K757" s="37" t="s">
        <v>15</v>
      </c>
      <c r="L757" s="37" t="s">
        <v>16</v>
      </c>
      <c r="M757" s="37">
        <v>4</v>
      </c>
      <c r="N757" s="37">
        <v>7</v>
      </c>
      <c r="O757" s="37">
        <v>0</v>
      </c>
      <c r="P757" s="37">
        <v>0</v>
      </c>
      <c r="Q757" s="37">
        <v>0</v>
      </c>
      <c r="R757" s="37">
        <v>0</v>
      </c>
      <c r="S757" s="37">
        <v>9</v>
      </c>
      <c r="T757" s="37">
        <v>0</v>
      </c>
      <c r="U757" s="37">
        <v>0</v>
      </c>
      <c r="V757" s="37">
        <v>0</v>
      </c>
    </row>
    <row r="758" spans="1:22" x14ac:dyDescent="0.3">
      <c r="A758">
        <f>VLOOKUP(novplus_data[[#This Row],[Locationid]], [1]LibPAS_data!$A$2:$D$264, 4, FALSE)</f>
        <v>87143</v>
      </c>
      <c r="B758" s="8" t="str">
        <f>TEXT(C758,"yyyy")&amp;"-"&amp;"Q"&amp;LOOKUP(MONTH(C758),{1,4,7,10},{1,2,3,4})</f>
        <v>2016-Q4</v>
      </c>
      <c r="C758" s="9">
        <v>42675</v>
      </c>
      <c r="D758" s="43">
        <f>YEAR(DATE(YEAR(novplus_data[[#This Row],[Date]]), MONTH(novplus_data[[#This Row],[Date]])+6,1))</f>
        <v>2017</v>
      </c>
      <c r="E758" s="37" t="str">
        <f>TEXT(novplus_data[[#This Row],[Date]], "YYYY")</f>
        <v>2016</v>
      </c>
      <c r="F758" s="43" t="str">
        <f>TEXT(novplus_data[[#This Row],[Date]], "MMM")</f>
        <v>Nov</v>
      </c>
      <c r="G758" s="37" t="str">
        <f>VLOOKUP(I758,[1]LibPAS_data!$A$2:$C$601,3,FALSE)</f>
        <v>Mohave</v>
      </c>
      <c r="H758" s="37" t="str">
        <f>VLOOKUP(I758,[1]LibPAS_data!$A$2:$C$601,2,FALSE)</f>
        <v>Mohave County Library District</v>
      </c>
      <c r="I758" s="11" t="s">
        <v>36</v>
      </c>
      <c r="K758" s="37" t="s">
        <v>15</v>
      </c>
      <c r="L758" s="37" t="s">
        <v>16</v>
      </c>
      <c r="M758" s="37">
        <v>93</v>
      </c>
      <c r="N758" s="37">
        <v>835</v>
      </c>
      <c r="O758" s="37">
        <v>0</v>
      </c>
      <c r="P758" s="37">
        <v>0</v>
      </c>
      <c r="Q758" s="37">
        <v>0</v>
      </c>
      <c r="R758" s="37">
        <v>0</v>
      </c>
      <c r="S758" s="37">
        <v>732</v>
      </c>
      <c r="T758" s="37">
        <v>0</v>
      </c>
      <c r="U758" s="37">
        <v>0</v>
      </c>
      <c r="V758" s="37">
        <v>5</v>
      </c>
    </row>
    <row r="759" spans="1:22" x14ac:dyDescent="0.3">
      <c r="A759">
        <f>VLOOKUP(novplus_data[[#This Row],[Locationid]], [1]LibPAS_data!$A$2:$D$264, 4, FALSE)</f>
        <v>2461</v>
      </c>
      <c r="B759" s="8" t="str">
        <f>TEXT(C759,"yyyy")&amp;"-"&amp;"Q"&amp;LOOKUP(MONTH(C759),{1,4,7,10},{1,2,3,4})</f>
        <v>2016-Q4</v>
      </c>
      <c r="C759" s="9">
        <v>42675</v>
      </c>
      <c r="D759" s="43">
        <f>YEAR(DATE(YEAR(novplus_data[[#This Row],[Date]]), MONTH(novplus_data[[#This Row],[Date]])+6,1))</f>
        <v>2017</v>
      </c>
      <c r="E759" s="37" t="str">
        <f>TEXT(novplus_data[[#This Row],[Date]], "YYYY")</f>
        <v>2016</v>
      </c>
      <c r="F759" s="43" t="str">
        <f>TEXT(novplus_data[[#This Row],[Date]], "MMM")</f>
        <v>Nov</v>
      </c>
      <c r="G759" s="37" t="str">
        <f>VLOOKUP(I759,[1]LibPAS_data!$A$2:$C$601,3,FALSE)</f>
        <v>Navajo</v>
      </c>
      <c r="H759" s="37" t="str">
        <f>VLOOKUP(I759,[1]LibPAS_data!$A$2:$C$601,2,FALSE)</f>
        <v>Navajo County Library District</v>
      </c>
      <c r="I759" s="11" t="s">
        <v>37</v>
      </c>
      <c r="K759" s="37" t="s">
        <v>15</v>
      </c>
      <c r="L759" s="37" t="s">
        <v>16</v>
      </c>
      <c r="M759" s="37">
        <v>7</v>
      </c>
      <c r="N759" s="37">
        <v>17</v>
      </c>
      <c r="O759" s="37">
        <v>0</v>
      </c>
      <c r="P759" s="37">
        <v>0</v>
      </c>
      <c r="Q759" s="37">
        <v>0</v>
      </c>
      <c r="R759" s="37">
        <v>0</v>
      </c>
      <c r="S759" s="37">
        <v>12</v>
      </c>
      <c r="T759" s="37">
        <v>0</v>
      </c>
      <c r="U759" s="37">
        <v>0</v>
      </c>
      <c r="V759" s="37">
        <v>0</v>
      </c>
    </row>
    <row r="760" spans="1:22" x14ac:dyDescent="0.3">
      <c r="A760">
        <f>VLOOKUP(novplus_data[[#This Row],[Locationid]], [1]LibPAS_data!$A$2:$D$264, 4, FALSE)</f>
        <v>405419</v>
      </c>
      <c r="B760" s="8" t="str">
        <f>TEXT(C760,"yyyy")&amp;"-"&amp;"Q"&amp;LOOKUP(MONTH(C760),{1,4,7,10},{1,2,3,4})</f>
        <v>2016-Q4</v>
      </c>
      <c r="C760" s="9">
        <v>42675</v>
      </c>
      <c r="D760" s="43">
        <f>YEAR(DATE(YEAR(novplus_data[[#This Row],[Date]]), MONTH(novplus_data[[#This Row],[Date]])+6,1))</f>
        <v>2017</v>
      </c>
      <c r="E760" s="37" t="str">
        <f>TEXT(novplus_data[[#This Row],[Date]], "YYYY")</f>
        <v>2016</v>
      </c>
      <c r="F760" s="43" t="str">
        <f>TEXT(novplus_data[[#This Row],[Date]], "MMM")</f>
        <v>Nov</v>
      </c>
      <c r="G760" s="37" t="str">
        <f>VLOOKUP(I760,[1]LibPAS_data!$A$2:$C$601,3,FALSE)</f>
        <v>Pima</v>
      </c>
      <c r="H760" s="37" t="str">
        <f>VLOOKUP(I760,[1]LibPAS_data!$A$2:$C$601,2,FALSE)</f>
        <v>Pima County Public Library</v>
      </c>
      <c r="I760" s="11" t="s">
        <v>38</v>
      </c>
      <c r="K760" s="37" t="s">
        <v>68</v>
      </c>
      <c r="L760" s="37" t="s">
        <v>16</v>
      </c>
      <c r="M760" s="37">
        <v>368755</v>
      </c>
      <c r="N760" s="37">
        <v>369234</v>
      </c>
      <c r="O760" s="37">
        <v>0</v>
      </c>
      <c r="P760" s="37">
        <v>0</v>
      </c>
      <c r="Q760" s="37">
        <v>0</v>
      </c>
      <c r="R760" s="37">
        <v>0</v>
      </c>
      <c r="S760" s="37">
        <v>0</v>
      </c>
      <c r="T760" s="37">
        <v>0</v>
      </c>
      <c r="U760" s="37">
        <v>0</v>
      </c>
      <c r="V760" s="37">
        <v>0</v>
      </c>
    </row>
    <row r="761" spans="1:22" x14ac:dyDescent="0.3">
      <c r="A761">
        <f>VLOOKUP(novplus_data[[#This Row],[Locationid]], [1]LibPAS_data!$A$2:$D$264, 4, FALSE)</f>
        <v>405419</v>
      </c>
      <c r="B761" s="8" t="str">
        <f>TEXT(C761,"yyyy")&amp;"-"&amp;"Q"&amp;LOOKUP(MONTH(C761),{1,4,7,10},{1,2,3,4})</f>
        <v>2016-Q4</v>
      </c>
      <c r="C761" s="9">
        <v>42675</v>
      </c>
      <c r="D761" s="43">
        <f>YEAR(DATE(YEAR(novplus_data[[#This Row],[Date]]), MONTH(novplus_data[[#This Row],[Date]])+6,1))</f>
        <v>2017</v>
      </c>
      <c r="E761" s="37" t="str">
        <f>TEXT(novplus_data[[#This Row],[Date]], "YYYY")</f>
        <v>2016</v>
      </c>
      <c r="F761" s="43" t="str">
        <f>TEXT(novplus_data[[#This Row],[Date]], "MMM")</f>
        <v>Nov</v>
      </c>
      <c r="G761" s="37" t="str">
        <f>VLOOKUP(I761,[1]LibPAS_data!$A$2:$C$601,3,FALSE)</f>
        <v>Pima</v>
      </c>
      <c r="H761" s="37" t="str">
        <f>VLOOKUP(I761,[1]LibPAS_data!$A$2:$C$601,2,FALSE)</f>
        <v>Pima County Public Library</v>
      </c>
      <c r="I761" s="11" t="s">
        <v>38</v>
      </c>
      <c r="K761" s="37" t="s">
        <v>15</v>
      </c>
      <c r="L761" s="37" t="s">
        <v>16</v>
      </c>
      <c r="M761" s="37">
        <v>150</v>
      </c>
      <c r="N761" s="37">
        <v>230</v>
      </c>
      <c r="O761" s="37">
        <v>0</v>
      </c>
      <c r="P761" s="37">
        <v>0</v>
      </c>
      <c r="Q761" s="37">
        <v>0</v>
      </c>
      <c r="R761" s="37">
        <v>0</v>
      </c>
      <c r="S761" s="37">
        <v>398</v>
      </c>
      <c r="T761" s="37">
        <v>0</v>
      </c>
      <c r="U761" s="37">
        <v>0</v>
      </c>
      <c r="V761" s="37">
        <v>39</v>
      </c>
    </row>
    <row r="762" spans="1:22" x14ac:dyDescent="0.3">
      <c r="A762">
        <f>VLOOKUP(novplus_data[[#This Row],[Locationid]], [1]LibPAS_data!$A$2:$D$264, 4, FALSE)</f>
        <v>405419</v>
      </c>
      <c r="B762" s="8" t="str">
        <f>TEXT(C762,"yyyy")&amp;"-"&amp;"Q"&amp;LOOKUP(MONTH(C762),{1,4,7,10},{1,2,3,4})</f>
        <v>2016-Q4</v>
      </c>
      <c r="C762" s="9">
        <v>42675</v>
      </c>
      <c r="D762" s="43">
        <f>YEAR(DATE(YEAR(novplus_data[[#This Row],[Date]]), MONTH(novplus_data[[#This Row],[Date]])+6,1))</f>
        <v>2017</v>
      </c>
      <c r="E762" s="37" t="str">
        <f>TEXT(novplus_data[[#This Row],[Date]], "YYYY")</f>
        <v>2016</v>
      </c>
      <c r="F762" s="43" t="str">
        <f>TEXT(novplus_data[[#This Row],[Date]], "MMM")</f>
        <v>Nov</v>
      </c>
      <c r="G762" s="37" t="str">
        <f>VLOOKUP(I762,[1]LibPAS_data!$A$2:$C$601,3,FALSE)</f>
        <v>Pima</v>
      </c>
      <c r="H762" s="37" t="str">
        <f>VLOOKUP(I762,[1]LibPAS_data!$A$2:$C$601,2,FALSE)</f>
        <v>Pima County Public Library</v>
      </c>
      <c r="I762" s="11" t="s">
        <v>38</v>
      </c>
      <c r="K762" s="37" t="s">
        <v>19</v>
      </c>
      <c r="L762" s="37" t="s">
        <v>16</v>
      </c>
      <c r="M762" s="37">
        <v>32306</v>
      </c>
      <c r="N762" s="37">
        <v>106796</v>
      </c>
      <c r="O762" s="37">
        <v>0</v>
      </c>
      <c r="P762" s="37">
        <v>0</v>
      </c>
      <c r="Q762" s="37">
        <v>0</v>
      </c>
      <c r="R762" s="37">
        <v>0</v>
      </c>
      <c r="S762" s="37">
        <v>0</v>
      </c>
      <c r="T762" s="37">
        <v>0</v>
      </c>
      <c r="U762" s="37">
        <v>0</v>
      </c>
      <c r="V762" s="37">
        <v>0</v>
      </c>
    </row>
    <row r="763" spans="1:22" x14ac:dyDescent="0.3">
      <c r="A763">
        <f>VLOOKUP(novplus_data[[#This Row],[Locationid]], [1]LibPAS_data!$A$2:$D$264, 4, FALSE)</f>
        <v>8901</v>
      </c>
      <c r="B763" s="8" t="str">
        <f>TEXT(C763,"yyyy")&amp;"-"&amp;"Q"&amp;LOOKUP(MONTH(C763),{1,4,7,10},{1,2,3,4})</f>
        <v>2016-Q4</v>
      </c>
      <c r="C763" s="9">
        <v>42675</v>
      </c>
      <c r="D763" s="43">
        <f>YEAR(DATE(YEAR(novplus_data[[#This Row],[Date]]), MONTH(novplus_data[[#This Row],[Date]])+6,1))</f>
        <v>2017</v>
      </c>
      <c r="E763" s="37" t="str">
        <f>TEXT(novplus_data[[#This Row],[Date]], "YYYY")</f>
        <v>2016</v>
      </c>
      <c r="F763" s="43" t="str">
        <f>TEXT(novplus_data[[#This Row],[Date]], "MMM")</f>
        <v>Nov</v>
      </c>
      <c r="G763" s="37" t="str">
        <f>VLOOKUP(I763,[1]LibPAS_data!$A$2:$C$601,3,FALSE)</f>
        <v>Pinal</v>
      </c>
      <c r="H763" s="37" t="str">
        <f>VLOOKUP(I763,[1]LibPAS_data!$A$2:$C$601,2,FALSE)</f>
        <v>Pinal County Library District</v>
      </c>
      <c r="I763" s="11" t="s">
        <v>54</v>
      </c>
      <c r="K763" s="37" t="s">
        <v>15</v>
      </c>
      <c r="L763" s="37" t="s">
        <v>16</v>
      </c>
      <c r="M763" s="37">
        <v>46</v>
      </c>
      <c r="N763" s="37">
        <v>171</v>
      </c>
      <c r="O763" s="37">
        <v>0</v>
      </c>
      <c r="P763" s="37">
        <v>0</v>
      </c>
      <c r="Q763" s="37">
        <v>0</v>
      </c>
      <c r="R763" s="37">
        <v>0</v>
      </c>
      <c r="S763" s="37">
        <v>95</v>
      </c>
      <c r="T763" s="37">
        <v>0</v>
      </c>
      <c r="U763" s="37">
        <v>0</v>
      </c>
      <c r="V763" s="37">
        <v>1</v>
      </c>
    </row>
    <row r="764" spans="1:22" x14ac:dyDescent="0.3">
      <c r="A764">
        <f>VLOOKUP(novplus_data[[#This Row],[Locationid]], [1]LibPAS_data!$A$2:$D$264, 4, FALSE)</f>
        <v>29416</v>
      </c>
      <c r="B764" s="8" t="str">
        <f>TEXT(C764,"yyyy")&amp;"-"&amp;"Q"&amp;LOOKUP(MONTH(C764),{1,4,7,10},{1,2,3,4})</f>
        <v>2016-Q4</v>
      </c>
      <c r="C764" s="9">
        <v>42675</v>
      </c>
      <c r="D764" s="43">
        <f>YEAR(DATE(YEAR(novplus_data[[#This Row],[Date]]), MONTH(novplus_data[[#This Row],[Date]])+6,1))</f>
        <v>2017</v>
      </c>
      <c r="E764" s="37" t="str">
        <f>TEXT(novplus_data[[#This Row],[Date]], "YYYY")</f>
        <v>2016</v>
      </c>
      <c r="F764" s="43" t="str">
        <f>TEXT(novplus_data[[#This Row],[Date]], "MMM")</f>
        <v>Nov</v>
      </c>
      <c r="G764" s="37" t="str">
        <f>VLOOKUP(I764,[1]LibPAS_data!$A$2:$C$601,3,FALSE)</f>
        <v>Yavapai</v>
      </c>
      <c r="H764" s="37" t="str">
        <f>VLOOKUP(I764,[1]LibPAS_data!$A$2:$C$601,2,FALSE)</f>
        <v>Prescott Public Library</v>
      </c>
      <c r="I764" s="11" t="s">
        <v>39</v>
      </c>
      <c r="K764" s="37" t="s">
        <v>15</v>
      </c>
      <c r="L764" s="37" t="s">
        <v>16</v>
      </c>
      <c r="M764" s="37">
        <v>51</v>
      </c>
      <c r="N764" s="37">
        <v>133</v>
      </c>
      <c r="O764" s="37">
        <v>0</v>
      </c>
      <c r="P764" s="37">
        <v>0</v>
      </c>
      <c r="Q764" s="37">
        <v>0</v>
      </c>
      <c r="R764" s="37">
        <v>0</v>
      </c>
      <c r="S764" s="37">
        <v>115</v>
      </c>
      <c r="T764" s="37">
        <v>0</v>
      </c>
      <c r="U764" s="37">
        <v>0</v>
      </c>
      <c r="V764" s="37">
        <v>8</v>
      </c>
    </row>
    <row r="765" spans="1:22" x14ac:dyDescent="0.3">
      <c r="A765">
        <f>VLOOKUP(novplus_data[[#This Row],[Locationid]], [1]LibPAS_data!$A$2:$D$264, 4, FALSE)</f>
        <v>11980</v>
      </c>
      <c r="B765" s="8" t="str">
        <f>TEXT(C765,"yyyy")&amp;"-"&amp;"Q"&amp;LOOKUP(MONTH(C765),{1,4,7,10},{1,2,3,4})</f>
        <v>2016-Q4</v>
      </c>
      <c r="C765" s="9">
        <v>42675</v>
      </c>
      <c r="D765" s="43">
        <f>YEAR(DATE(YEAR(novplus_data[[#This Row],[Date]]), MONTH(novplus_data[[#This Row],[Date]])+6,1))</f>
        <v>2017</v>
      </c>
      <c r="E765" s="37" t="str">
        <f>TEXT(novplus_data[[#This Row],[Date]], "YYYY")</f>
        <v>2016</v>
      </c>
      <c r="F765" s="43" t="str">
        <f>TEXT(novplus_data[[#This Row],[Date]], "MMM")</f>
        <v>Nov</v>
      </c>
      <c r="G765" s="37" t="str">
        <f>VLOOKUP(I765,[1]LibPAS_data!$A$2:$C$601,3,FALSE)</f>
        <v>Graham</v>
      </c>
      <c r="H765" s="37" t="str">
        <f>VLOOKUP(I765,[1]LibPAS_data!$A$2:$C$601,2,FALSE)</f>
        <v>Safford City - Graham County Library</v>
      </c>
      <c r="I765" s="11" t="s">
        <v>41</v>
      </c>
      <c r="K765" s="37" t="s">
        <v>15</v>
      </c>
      <c r="L765" s="37" t="s">
        <v>16</v>
      </c>
      <c r="M765" s="37">
        <v>1</v>
      </c>
      <c r="N765" s="37">
        <v>2</v>
      </c>
      <c r="O765" s="37">
        <v>0</v>
      </c>
      <c r="P765" s="37">
        <v>0</v>
      </c>
      <c r="Q765" s="37">
        <v>0</v>
      </c>
      <c r="R765" s="37">
        <v>0</v>
      </c>
      <c r="S765" s="37">
        <v>2</v>
      </c>
      <c r="T765" s="37">
        <v>0</v>
      </c>
      <c r="U765" s="37">
        <v>0</v>
      </c>
      <c r="V765" s="37">
        <v>0</v>
      </c>
    </row>
    <row r="766" spans="1:22" x14ac:dyDescent="0.3">
      <c r="A766">
        <f>VLOOKUP(novplus_data[[#This Row],[Locationid]], [1]LibPAS_data!$A$2:$D$264, 4, FALSE)</f>
        <v>9301</v>
      </c>
      <c r="B766" s="8" t="str">
        <f>TEXT(C766,"yyyy")&amp;"-"&amp;"Q"&amp;LOOKUP(MONTH(C766),{1,4,7,10},{1,2,3,4})</f>
        <v>2016-Q4</v>
      </c>
      <c r="C766" s="9">
        <v>42675</v>
      </c>
      <c r="D766" s="43">
        <f>YEAR(DATE(YEAR(novplus_data[[#This Row],[Date]]), MONTH(novplus_data[[#This Row],[Date]])+6,1))</f>
        <v>2017</v>
      </c>
      <c r="E766" s="37" t="str">
        <f>TEXT(novplus_data[[#This Row],[Date]], "YYYY")</f>
        <v>2016</v>
      </c>
      <c r="F766" s="43" t="str">
        <f>TEXT(novplus_data[[#This Row],[Date]], "MMM")</f>
        <v>Nov</v>
      </c>
      <c r="G766" s="37" t="str">
        <f>VLOOKUP(I766,[1]LibPAS_data!$A$2:$C$601,3,FALSE)</f>
        <v>Yavapai</v>
      </c>
      <c r="H766" s="37" t="str">
        <f>VLOOKUP(I766,[1]LibPAS_data!$A$2:$C$601,2,FALSE)</f>
        <v>Yavapai County Library District</v>
      </c>
      <c r="I766" s="11" t="s">
        <v>43</v>
      </c>
      <c r="K766" s="37" t="s">
        <v>21</v>
      </c>
      <c r="L766" s="37" t="s">
        <v>16</v>
      </c>
      <c r="M766" s="37">
        <v>62288</v>
      </c>
      <c r="N766" s="37">
        <v>169778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37">
        <v>0</v>
      </c>
      <c r="U766" s="37">
        <v>0</v>
      </c>
      <c r="V766" s="37">
        <v>0</v>
      </c>
    </row>
    <row r="767" spans="1:22" x14ac:dyDescent="0.3">
      <c r="A767" t="e">
        <f>VLOOKUP(novplus_data[[#This Row],[Locationid]], [1]LibPAS_data!$A$2:$D$264, 4, FALSE)</f>
        <v>#N/A</v>
      </c>
      <c r="B767" s="8" t="str">
        <f>TEXT(C767,"yyyy")&amp;"-"&amp;"Q"&amp;LOOKUP(MONTH(C767),{1,4,7,10},{1,2,3,4})</f>
        <v>2016-Q4</v>
      </c>
      <c r="C767" s="9">
        <v>42675</v>
      </c>
      <c r="D767" s="43">
        <f>YEAR(DATE(YEAR(novplus_data[[#This Row],[Date]]), MONTH(novplus_data[[#This Row],[Date]])+6,1))</f>
        <v>2017</v>
      </c>
      <c r="E767" s="37" t="str">
        <f>TEXT(novplus_data[[#This Row],[Date]], "YYYY")</f>
        <v>2016</v>
      </c>
      <c r="F767" s="43" t="str">
        <f>TEXT(novplus_data[[#This Row],[Date]], "MMM")</f>
        <v>Nov</v>
      </c>
      <c r="G767" s="37" t="str">
        <f>VLOOKUP(I767,[1]LibPAS_data!$A$2:$C$601,3,FALSE)</f>
        <v>Yuma</v>
      </c>
      <c r="H767" s="37" t="str">
        <f>VLOOKUP(I767,[1]LibPAS_data!$A$2:$C$601,2,FALSE)</f>
        <v>Yuma County Library District</v>
      </c>
      <c r="I767" s="11" t="s">
        <v>44</v>
      </c>
      <c r="K767" s="37" t="s">
        <v>22</v>
      </c>
      <c r="L767" s="37" t="s">
        <v>16</v>
      </c>
      <c r="M767" s="37">
        <v>14</v>
      </c>
      <c r="N767" s="37">
        <v>49</v>
      </c>
      <c r="O767" s="37">
        <v>0</v>
      </c>
      <c r="P767" s="37">
        <v>0</v>
      </c>
      <c r="Q767" s="37">
        <v>0</v>
      </c>
      <c r="R767" s="37">
        <v>0</v>
      </c>
      <c r="S767" s="37">
        <v>56</v>
      </c>
      <c r="T767" s="37">
        <v>0</v>
      </c>
      <c r="U767" s="37">
        <v>0</v>
      </c>
      <c r="V767" s="37">
        <v>0</v>
      </c>
    </row>
    <row r="768" spans="1:22" x14ac:dyDescent="0.3">
      <c r="A768" t="e">
        <f>VLOOKUP(novplus_data[[#This Row],[Locationid]], [1]LibPAS_data!$A$2:$D$264, 4, FALSE)</f>
        <v>#N/A</v>
      </c>
      <c r="B768" s="8" t="str">
        <f>TEXT(C768,"yyyy")&amp;"-"&amp;"Q"&amp;LOOKUP(MONTH(C768),{1,4,7,10},{1,2,3,4})</f>
        <v>2016-Q4</v>
      </c>
      <c r="C768" s="9">
        <v>42675</v>
      </c>
      <c r="D768" s="43">
        <f>YEAR(DATE(YEAR(novplus_data[[#This Row],[Date]]), MONTH(novplus_data[[#This Row],[Date]])+6,1))</f>
        <v>2017</v>
      </c>
      <c r="E768" s="37" t="str">
        <f>TEXT(novplus_data[[#This Row],[Date]], "YYYY")</f>
        <v>2016</v>
      </c>
      <c r="F768" s="43" t="str">
        <f>TEXT(novplus_data[[#This Row],[Date]], "MMM")</f>
        <v>Nov</v>
      </c>
      <c r="G768" s="37" t="str">
        <f>VLOOKUP(I768,[1]LibPAS_data!$A$2:$C$601,3,FALSE)</f>
        <v>Yuma</v>
      </c>
      <c r="H768" s="37" t="str">
        <f>VLOOKUP(I768,[1]LibPAS_data!$A$2:$C$601,2,FALSE)</f>
        <v>Yuma County Library District</v>
      </c>
      <c r="I768" s="11" t="s">
        <v>44</v>
      </c>
      <c r="K768" s="37" t="s">
        <v>23</v>
      </c>
      <c r="L768" s="37" t="s">
        <v>16</v>
      </c>
      <c r="M768" s="37">
        <v>5233</v>
      </c>
      <c r="N768" s="37">
        <v>18714</v>
      </c>
      <c r="O768" s="37">
        <v>0</v>
      </c>
      <c r="P768" s="37">
        <v>0</v>
      </c>
      <c r="Q768" s="37">
        <v>0</v>
      </c>
      <c r="R768" s="37">
        <v>0</v>
      </c>
      <c r="S768" s="37">
        <v>0</v>
      </c>
      <c r="T768" s="37">
        <v>0</v>
      </c>
      <c r="U768" s="37">
        <v>0</v>
      </c>
      <c r="V768" s="37">
        <v>0</v>
      </c>
    </row>
    <row r="769" spans="1:22" x14ac:dyDescent="0.3">
      <c r="A769">
        <f>VLOOKUP(novplus_data[[#This Row],[Locationid]], [1]LibPAS_data!$A$2:$D$264, 4, FALSE)</f>
        <v>11452</v>
      </c>
      <c r="B769" s="8" t="str">
        <f>TEXT(C769,"yyyy")&amp;"-"&amp;"Q"&amp;LOOKUP(MONTH(C769),{1,4,7,10},{1,2,3,4})</f>
        <v>2016-Q4</v>
      </c>
      <c r="C769" s="9">
        <v>42705</v>
      </c>
      <c r="D769" s="43">
        <f>YEAR(DATE(YEAR(novplus_data[[#This Row],[Date]]), MONTH(novplus_data[[#This Row],[Date]])+6,1))</f>
        <v>2017</v>
      </c>
      <c r="E769" s="37" t="str">
        <f>TEXT(novplus_data[[#This Row],[Date]], "YYYY")</f>
        <v>2016</v>
      </c>
      <c r="F769" s="43" t="str">
        <f>TEXT(novplus_data[[#This Row],[Date]], "MMM")</f>
        <v>Dec</v>
      </c>
      <c r="G769" s="37" t="str">
        <f>VLOOKUP(I769,[1]LibPAS_data!$A$2:$C$601,3,FALSE)</f>
        <v>Apache</v>
      </c>
      <c r="H769" s="37" t="str">
        <f>VLOOKUP(I769,[1]LibPAS_data!$A$2:$C$601,2,FALSE)</f>
        <v>Apache County Library District Office</v>
      </c>
      <c r="I769" s="3" t="s">
        <v>29</v>
      </c>
      <c r="K769" s="37" t="s">
        <v>15</v>
      </c>
      <c r="L769" s="37" t="s">
        <v>16</v>
      </c>
      <c r="M769" s="37">
        <v>1</v>
      </c>
      <c r="N769" s="37">
        <v>1</v>
      </c>
      <c r="O769" s="37">
        <v>0</v>
      </c>
      <c r="P769" s="37">
        <v>0</v>
      </c>
      <c r="Q769" s="37">
        <v>0</v>
      </c>
      <c r="R769" s="37">
        <v>0</v>
      </c>
      <c r="S769" s="37">
        <v>0</v>
      </c>
      <c r="T769" s="37">
        <v>0</v>
      </c>
      <c r="U769" s="37">
        <v>0</v>
      </c>
      <c r="V769" s="37">
        <v>0</v>
      </c>
    </row>
    <row r="770" spans="1:22" x14ac:dyDescent="0.3">
      <c r="A770">
        <f>VLOOKUP(novplus_data[[#This Row],[Locationid]], [1]LibPAS_data!$A$2:$D$264, 4, FALSE)</f>
        <v>63208</v>
      </c>
      <c r="B770" s="8" t="str">
        <f>TEXT(C770,"yyyy")&amp;"-"&amp;"Q"&amp;LOOKUP(MONTH(C770),{1,4,7,10},{1,2,3,4})</f>
        <v>2016-Q4</v>
      </c>
      <c r="C770" s="9">
        <v>42705</v>
      </c>
      <c r="D770" s="43">
        <f>YEAR(DATE(YEAR(novplus_data[[#This Row],[Date]]), MONTH(novplus_data[[#This Row],[Date]])+6,1))</f>
        <v>2017</v>
      </c>
      <c r="E770" s="37" t="str">
        <f>TEXT(novplus_data[[#This Row],[Date]], "YYYY")</f>
        <v>2016</v>
      </c>
      <c r="F770" s="43" t="str">
        <f>TEXT(novplus_data[[#This Row],[Date]], "MMM")</f>
        <v>Dec</v>
      </c>
      <c r="G770" s="37" t="str">
        <f>VLOOKUP(I770,[1]LibPAS_data!$A$2:$C$601,3,FALSE)</f>
        <v>Pinal</v>
      </c>
      <c r="H770" s="37" t="str">
        <f>VLOOKUP(I770,[1]LibPAS_data!$A$2:$C$601,2,FALSE)</f>
        <v>Apache Junction Public Library</v>
      </c>
      <c r="I770" s="3" t="s">
        <v>30</v>
      </c>
      <c r="K770" s="37" t="s">
        <v>15</v>
      </c>
      <c r="L770" s="37" t="s">
        <v>16</v>
      </c>
      <c r="M770" s="37">
        <v>1</v>
      </c>
      <c r="N770" s="37">
        <v>1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37">
        <v>0</v>
      </c>
      <c r="U770" s="37">
        <v>0</v>
      </c>
      <c r="V770" s="37">
        <v>0</v>
      </c>
    </row>
    <row r="771" spans="1:22" x14ac:dyDescent="0.3">
      <c r="A771" t="e">
        <f>VLOOKUP(novplus_data[[#This Row],[Locationid]], [1]LibPAS_data!$A$2:$D$264, 4, FALSE)</f>
        <v>#N/A</v>
      </c>
      <c r="B771" s="8" t="str">
        <f>TEXT(C771,"yyyy")&amp;"-"&amp;"Q"&amp;LOOKUP(MONTH(C771),{1,4,7,10},{1,2,3,4})</f>
        <v>2016-Q4</v>
      </c>
      <c r="C771" s="9">
        <v>42705</v>
      </c>
      <c r="D771" s="43">
        <f>YEAR(DATE(YEAR(novplus_data[[#This Row],[Date]]), MONTH(novplus_data[[#This Row],[Date]])+6,1))</f>
        <v>2017</v>
      </c>
      <c r="E771" s="37" t="str">
        <f>TEXT(novplus_data[[#This Row],[Date]], "YYYY")</f>
        <v>2016</v>
      </c>
      <c r="F771" s="43" t="str">
        <f>TEXT(novplus_data[[#This Row],[Date]], "MMM")</f>
        <v>Dec</v>
      </c>
      <c r="G771" s="37" t="str">
        <f>VLOOKUP(I771,[1]LibPAS_data!$A$2:$C$601,3,FALSE)</f>
        <v>State</v>
      </c>
      <c r="H771" s="37" t="str">
        <f>VLOOKUP(I771,[1]LibPAS_data!$A$2:$C$601,2,FALSE)</f>
        <v>Arizona State Library</v>
      </c>
      <c r="I771" s="11" t="s">
        <v>42</v>
      </c>
      <c r="K771" s="37" t="s">
        <v>17</v>
      </c>
      <c r="L771" s="37" t="s">
        <v>16</v>
      </c>
      <c r="M771" s="37">
        <v>141</v>
      </c>
      <c r="N771" s="37">
        <v>703</v>
      </c>
      <c r="O771" s="37">
        <v>0</v>
      </c>
      <c r="P771" s="37">
        <v>0</v>
      </c>
      <c r="Q771" s="37">
        <v>0</v>
      </c>
      <c r="R771" s="37">
        <v>0</v>
      </c>
      <c r="S771" s="37">
        <v>568</v>
      </c>
      <c r="T771" s="37">
        <v>0</v>
      </c>
      <c r="U771" s="37">
        <v>0</v>
      </c>
      <c r="V771" s="37">
        <v>0</v>
      </c>
    </row>
    <row r="772" spans="1:22" x14ac:dyDescent="0.3">
      <c r="A772" t="e">
        <f>VLOOKUP(novplus_data[[#This Row],[Locationid]], [1]LibPAS_data!$A$2:$D$264, 4, FALSE)</f>
        <v>#N/A</v>
      </c>
      <c r="B772" s="8" t="str">
        <f>TEXT(C772,"yyyy")&amp;"-"&amp;"Q"&amp;LOOKUP(MONTH(C772),{1,4,7,10},{1,2,3,4})</f>
        <v>2016-Q4</v>
      </c>
      <c r="C772" s="9">
        <v>42705</v>
      </c>
      <c r="D772" s="43">
        <f>YEAR(DATE(YEAR(novplus_data[[#This Row],[Date]]), MONTH(novplus_data[[#This Row],[Date]])+6,1))</f>
        <v>2017</v>
      </c>
      <c r="E772" s="37" t="str">
        <f>TEXT(novplus_data[[#This Row],[Date]], "YYYY")</f>
        <v>2016</v>
      </c>
      <c r="F772" s="43" t="str">
        <f>TEXT(novplus_data[[#This Row],[Date]], "MMM")</f>
        <v>Dec</v>
      </c>
      <c r="G772" s="37" t="str">
        <f>VLOOKUP(I772,[1]LibPAS_data!$A$2:$C$601,3,FALSE)</f>
        <v>State</v>
      </c>
      <c r="H772" s="37" t="str">
        <f>VLOOKUP(I772,[1]LibPAS_data!$A$2:$C$601,2,FALSE)</f>
        <v>Arizona State Library</v>
      </c>
      <c r="I772" s="11" t="s">
        <v>42</v>
      </c>
      <c r="K772" s="37" t="s">
        <v>15</v>
      </c>
      <c r="L772" s="37" t="s">
        <v>16</v>
      </c>
      <c r="M772" s="37">
        <v>53</v>
      </c>
      <c r="N772" s="37">
        <v>336</v>
      </c>
      <c r="O772" s="37">
        <v>0</v>
      </c>
      <c r="P772" s="37">
        <v>0</v>
      </c>
      <c r="Q772" s="37">
        <v>0</v>
      </c>
      <c r="R772" s="37">
        <v>0</v>
      </c>
      <c r="S772" s="37">
        <v>263</v>
      </c>
      <c r="T772" s="37">
        <v>0</v>
      </c>
      <c r="U772" s="37">
        <v>0</v>
      </c>
      <c r="V772" s="37">
        <v>0</v>
      </c>
    </row>
    <row r="773" spans="1:22" x14ac:dyDescent="0.3">
      <c r="A773">
        <f>VLOOKUP(novplus_data[[#This Row],[Locationid]], [1]LibPAS_data!$A$2:$D$264, 4, FALSE)</f>
        <v>1469</v>
      </c>
      <c r="B773" s="8" t="str">
        <f>TEXT(C773,"yyyy")&amp;"-"&amp;"Q"&amp;LOOKUP(MONTH(C773),{1,4,7,10},{1,2,3,4})</f>
        <v>2016-Q4</v>
      </c>
      <c r="C773" s="9">
        <v>42705</v>
      </c>
      <c r="D773" s="43">
        <f>YEAR(DATE(YEAR(novplus_data[[#This Row],[Date]]), MONTH(novplus_data[[#This Row],[Date]])+6,1))</f>
        <v>2017</v>
      </c>
      <c r="E773" s="37" t="str">
        <f>TEXT(novplus_data[[#This Row],[Date]], "YYYY")</f>
        <v>2016</v>
      </c>
      <c r="F773" s="43" t="str">
        <f>TEXT(novplus_data[[#This Row],[Date]], "MMM")</f>
        <v>Dec</v>
      </c>
      <c r="G773" s="37" t="str">
        <f>VLOOKUP(I773,[1]LibPAS_data!$A$2:$C$601,3,FALSE)</f>
        <v>Cochise</v>
      </c>
      <c r="H773" s="37" t="str">
        <f>VLOOKUP(I773,[1]LibPAS_data!$A$2:$C$601,2,FALSE)</f>
        <v>Cochise County Library District</v>
      </c>
      <c r="I773" s="11" t="s">
        <v>32</v>
      </c>
      <c r="K773" s="37" t="s">
        <v>18</v>
      </c>
      <c r="L773" s="37" t="s">
        <v>16</v>
      </c>
      <c r="M773" s="37">
        <v>53</v>
      </c>
      <c r="N773" s="37">
        <v>244</v>
      </c>
      <c r="O773" s="37">
        <v>0</v>
      </c>
      <c r="P773" s="37">
        <v>0</v>
      </c>
      <c r="Q773" s="37">
        <v>0</v>
      </c>
      <c r="R773" s="37">
        <v>0</v>
      </c>
      <c r="S773" s="37">
        <v>150</v>
      </c>
      <c r="T773" s="37">
        <v>0</v>
      </c>
      <c r="U773" s="37">
        <v>0</v>
      </c>
      <c r="V773" s="37">
        <v>0</v>
      </c>
    </row>
    <row r="774" spans="1:22" x14ac:dyDescent="0.3">
      <c r="A774">
        <f>VLOOKUP(novplus_data[[#This Row],[Locationid]], [1]LibPAS_data!$A$2:$D$264, 4, FALSE)</f>
        <v>72247</v>
      </c>
      <c r="B774" s="8" t="str">
        <f>TEXT(C774,"yyyy")&amp;"-"&amp;"Q"&amp;LOOKUP(MONTH(C774),{1,4,7,10},{1,2,3,4})</f>
        <v>2016-Q4</v>
      </c>
      <c r="C774" s="9">
        <v>42705</v>
      </c>
      <c r="D774" s="43">
        <f>YEAR(DATE(YEAR(novplus_data[[#This Row],[Date]]), MONTH(novplus_data[[#This Row],[Date]])+6,1))</f>
        <v>2017</v>
      </c>
      <c r="E774" s="37" t="str">
        <f>TEXT(novplus_data[[#This Row],[Date]], "YYYY")</f>
        <v>2016</v>
      </c>
      <c r="F774" s="43" t="str">
        <f>TEXT(novplus_data[[#This Row],[Date]], "MMM")</f>
        <v>Dec</v>
      </c>
      <c r="G774" s="37" t="str">
        <f>VLOOKUP(I774,[1]LibPAS_data!$A$2:$C$601,3,FALSE)</f>
        <v>Coconino</v>
      </c>
      <c r="H774" s="37" t="str">
        <f>VLOOKUP(I774,[1]LibPAS_data!$A$2:$C$601,2,FALSE)</f>
        <v>Flagstaff City-Coconino County Public Library</v>
      </c>
      <c r="I774" s="11" t="s">
        <v>33</v>
      </c>
      <c r="K774" s="37" t="s">
        <v>15</v>
      </c>
      <c r="L774" s="37" t="s">
        <v>16</v>
      </c>
      <c r="M774" s="37">
        <v>92</v>
      </c>
      <c r="N774" s="37">
        <v>298</v>
      </c>
      <c r="O774" s="37">
        <v>0</v>
      </c>
      <c r="P774" s="37">
        <v>0</v>
      </c>
      <c r="Q774" s="37">
        <v>0</v>
      </c>
      <c r="R774" s="37">
        <v>0</v>
      </c>
      <c r="S774" s="37">
        <v>214</v>
      </c>
      <c r="T774" s="37">
        <v>0</v>
      </c>
      <c r="U774" s="37">
        <v>0</v>
      </c>
      <c r="V774" s="37">
        <v>289</v>
      </c>
    </row>
    <row r="775" spans="1:22" x14ac:dyDescent="0.3">
      <c r="A775">
        <f>VLOOKUP(novplus_data[[#This Row],[Locationid]], [1]LibPAS_data!$A$2:$D$264, 4, FALSE)</f>
        <v>72</v>
      </c>
      <c r="B775" s="8" t="str">
        <f>TEXT(C775,"yyyy")&amp;"-"&amp;"Q"&amp;LOOKUP(MONTH(C775),{1,4,7,10},{1,2,3,4})</f>
        <v>2016-Q4</v>
      </c>
      <c r="C775" s="9">
        <v>42705</v>
      </c>
      <c r="D775" s="43">
        <f>YEAR(DATE(YEAR(novplus_data[[#This Row],[Date]]), MONTH(novplus_data[[#This Row],[Date]])+6,1))</f>
        <v>2017</v>
      </c>
      <c r="E775" s="37" t="str">
        <f>TEXT(novplus_data[[#This Row],[Date]], "YYYY")</f>
        <v>2016</v>
      </c>
      <c r="F775" s="43" t="str">
        <f>TEXT(novplus_data[[#This Row],[Date]], "MMM")</f>
        <v>Dec</v>
      </c>
      <c r="G775" s="37" t="str">
        <f>VLOOKUP(I775,[1]LibPAS_data!$A$2:$C$601,3,FALSE)</f>
        <v>Gila</v>
      </c>
      <c r="H775" s="37" t="str">
        <f>VLOOKUP(I775,[1]LibPAS_data!$A$2:$C$601,2,FALSE)</f>
        <v>Gila County Library District</v>
      </c>
      <c r="I775" s="13" t="s">
        <v>34</v>
      </c>
      <c r="K775" s="37" t="s">
        <v>15</v>
      </c>
      <c r="L775" s="37" t="s">
        <v>16</v>
      </c>
      <c r="M775" s="37">
        <v>30</v>
      </c>
      <c r="N775" s="37">
        <v>106</v>
      </c>
      <c r="O775" s="37">
        <v>0</v>
      </c>
      <c r="P775" s="37">
        <v>0</v>
      </c>
      <c r="Q775" s="37">
        <v>0</v>
      </c>
      <c r="R775" s="37">
        <v>0</v>
      </c>
      <c r="S775" s="37">
        <v>47</v>
      </c>
      <c r="T775" s="37">
        <v>0</v>
      </c>
      <c r="U775" s="37">
        <v>0</v>
      </c>
      <c r="V775" s="37">
        <v>0</v>
      </c>
    </row>
    <row r="776" spans="1:22" x14ac:dyDescent="0.3">
      <c r="A776" t="e">
        <f>VLOOKUP(novplus_data[[#This Row],[Locationid]], [1]LibPAS_data!$A$2:$D$264, 4, FALSE)</f>
        <v>#N/A</v>
      </c>
      <c r="B776" s="8" t="str">
        <f>TEXT(C776,"yyyy")&amp;"-"&amp;"Q"&amp;LOOKUP(MONTH(C776),{1,4,7,10},{1,2,3,4})</f>
        <v>2016-Q4</v>
      </c>
      <c r="C776" s="9">
        <v>42705</v>
      </c>
      <c r="D776" s="43">
        <f>YEAR(DATE(YEAR(novplus_data[[#This Row],[Date]]), MONTH(novplus_data[[#This Row],[Date]])+6,1))</f>
        <v>2017</v>
      </c>
      <c r="E776" s="37" t="str">
        <f>TEXT(novplus_data[[#This Row],[Date]], "YYYY")</f>
        <v>2016</v>
      </c>
      <c r="F776" s="43" t="str">
        <f>TEXT(novplus_data[[#This Row],[Date]], "MMM")</f>
        <v>Dec</v>
      </c>
      <c r="G776" s="37" t="str">
        <f>VLOOKUP(I776,[1]LibPAS_data!$A$2:$C$601,3,FALSE)</f>
        <v>Mohave</v>
      </c>
      <c r="H776" s="37" t="str">
        <f>VLOOKUP(I776,[1]LibPAS_data!$A$2:$C$601,2,FALSE)</f>
        <v>Kingman Branch Library</v>
      </c>
      <c r="I776" s="3" t="s">
        <v>93</v>
      </c>
      <c r="K776" s="37" t="s">
        <v>15</v>
      </c>
      <c r="L776" s="37" t="s">
        <v>16</v>
      </c>
      <c r="M776" s="37">
        <v>111</v>
      </c>
      <c r="N776" s="37">
        <v>512</v>
      </c>
      <c r="O776" s="37">
        <v>0</v>
      </c>
      <c r="P776" s="37">
        <v>0</v>
      </c>
      <c r="Q776" s="37">
        <v>0</v>
      </c>
      <c r="R776" s="37">
        <v>0</v>
      </c>
      <c r="S776" s="37">
        <v>568</v>
      </c>
      <c r="T776" s="37">
        <v>0</v>
      </c>
      <c r="U776" s="37">
        <v>0</v>
      </c>
      <c r="V776" s="37">
        <v>0</v>
      </c>
    </row>
    <row r="777" spans="1:22" x14ac:dyDescent="0.3">
      <c r="A777" t="e">
        <f>VLOOKUP(novplus_data[[#This Row],[Locationid]], [1]LibPAS_data!$A$2:$D$264, 4, FALSE)</f>
        <v>#N/A</v>
      </c>
      <c r="B777" s="8" t="str">
        <f>TEXT(C777,"yyyy")&amp;"-"&amp;"Q"&amp;LOOKUP(MONTH(C777),{1,4,7,10},{1,2,3,4})</f>
        <v>2016-Q4</v>
      </c>
      <c r="C777" s="9">
        <v>42705</v>
      </c>
      <c r="D777" s="43">
        <f>YEAR(DATE(YEAR(novplus_data[[#This Row],[Date]]), MONTH(novplus_data[[#This Row],[Date]])+6,1))</f>
        <v>2017</v>
      </c>
      <c r="E777" s="37" t="str">
        <f>TEXT(novplus_data[[#This Row],[Date]], "YYYY")</f>
        <v>2016</v>
      </c>
      <c r="F777" s="43" t="str">
        <f>TEXT(novplus_data[[#This Row],[Date]], "MMM")</f>
        <v>Dec</v>
      </c>
      <c r="G777" s="37" t="str">
        <f>VLOOKUP(I777,[1]LibPAS_data!$A$2:$C$601,3,FALSE)</f>
        <v>Mohave</v>
      </c>
      <c r="H777" s="37" t="str">
        <f>VLOOKUP(I777,[1]LibPAS_data!$A$2:$C$601,2,FALSE)</f>
        <v>Lake Havasu Branch Library</v>
      </c>
      <c r="I777" s="12" t="s">
        <v>89</v>
      </c>
      <c r="K777" s="37" t="s">
        <v>15</v>
      </c>
      <c r="L777" s="37" t="s">
        <v>16</v>
      </c>
      <c r="M777" s="37">
        <v>4</v>
      </c>
      <c r="N777" s="37">
        <v>11</v>
      </c>
      <c r="O777" s="37">
        <v>0</v>
      </c>
      <c r="P777" s="37">
        <v>0</v>
      </c>
      <c r="Q777" s="37">
        <v>0</v>
      </c>
      <c r="R777" s="37">
        <v>0</v>
      </c>
      <c r="S777" s="37">
        <v>20</v>
      </c>
      <c r="T777" s="37">
        <v>0</v>
      </c>
      <c r="U777" s="37">
        <v>0</v>
      </c>
      <c r="V777" s="37">
        <v>0</v>
      </c>
    </row>
    <row r="778" spans="1:22" x14ac:dyDescent="0.3">
      <c r="A778">
        <f>VLOOKUP(novplus_data[[#This Row],[Locationid]], [1]LibPAS_data!$A$2:$D$264, 4, FALSE)</f>
        <v>87143</v>
      </c>
      <c r="B778" s="8" t="str">
        <f>TEXT(C778,"yyyy")&amp;"-"&amp;"Q"&amp;LOOKUP(MONTH(C778),{1,4,7,10},{1,2,3,4})</f>
        <v>2016-Q4</v>
      </c>
      <c r="C778" s="9">
        <v>42705</v>
      </c>
      <c r="D778" s="43">
        <f>YEAR(DATE(YEAR(novplus_data[[#This Row],[Date]]), MONTH(novplus_data[[#This Row],[Date]])+6,1))</f>
        <v>2017</v>
      </c>
      <c r="E778" s="37" t="str">
        <f>TEXT(novplus_data[[#This Row],[Date]], "YYYY")</f>
        <v>2016</v>
      </c>
      <c r="F778" s="43" t="str">
        <f>TEXT(novplus_data[[#This Row],[Date]], "MMM")</f>
        <v>Dec</v>
      </c>
      <c r="G778" s="37" t="str">
        <f>VLOOKUP(I778,[1]LibPAS_data!$A$2:$C$601,3,FALSE)</f>
        <v>Mohave</v>
      </c>
      <c r="H778" s="37" t="str">
        <f>VLOOKUP(I778,[1]LibPAS_data!$A$2:$C$601,2,FALSE)</f>
        <v>Mohave County Library District</v>
      </c>
      <c r="I778" s="11" t="s">
        <v>36</v>
      </c>
      <c r="K778" s="37" t="s">
        <v>15</v>
      </c>
      <c r="L778" s="37" t="s">
        <v>16</v>
      </c>
      <c r="M778" s="37">
        <v>157</v>
      </c>
      <c r="N778" s="37">
        <v>1182</v>
      </c>
      <c r="O778" s="37">
        <v>0</v>
      </c>
      <c r="P778" s="37">
        <v>0</v>
      </c>
      <c r="Q778" s="37">
        <v>0</v>
      </c>
      <c r="R778" s="37">
        <v>0</v>
      </c>
      <c r="S778" s="37">
        <v>1017</v>
      </c>
      <c r="T778" s="37">
        <v>0</v>
      </c>
      <c r="U778" s="37">
        <v>0</v>
      </c>
      <c r="V778" s="37">
        <v>0</v>
      </c>
    </row>
    <row r="779" spans="1:22" x14ac:dyDescent="0.3">
      <c r="A779">
        <f>VLOOKUP(novplus_data[[#This Row],[Locationid]], [1]LibPAS_data!$A$2:$D$264, 4, FALSE)</f>
        <v>2461</v>
      </c>
      <c r="B779" s="8" t="str">
        <f>TEXT(C779,"yyyy")&amp;"-"&amp;"Q"&amp;LOOKUP(MONTH(C779),{1,4,7,10},{1,2,3,4})</f>
        <v>2016-Q4</v>
      </c>
      <c r="C779" s="9">
        <v>42705</v>
      </c>
      <c r="D779" s="43">
        <f>YEAR(DATE(YEAR(novplus_data[[#This Row],[Date]]), MONTH(novplus_data[[#This Row],[Date]])+6,1))</f>
        <v>2017</v>
      </c>
      <c r="E779" s="37" t="str">
        <f>TEXT(novplus_data[[#This Row],[Date]], "YYYY")</f>
        <v>2016</v>
      </c>
      <c r="F779" s="43" t="str">
        <f>TEXT(novplus_data[[#This Row],[Date]], "MMM")</f>
        <v>Dec</v>
      </c>
      <c r="G779" s="37" t="str">
        <f>VLOOKUP(I779,[1]LibPAS_data!$A$2:$C$601,3,FALSE)</f>
        <v>Navajo</v>
      </c>
      <c r="H779" s="37" t="str">
        <f>VLOOKUP(I779,[1]LibPAS_data!$A$2:$C$601,2,FALSE)</f>
        <v>Navajo County Library District</v>
      </c>
      <c r="I779" s="11" t="s">
        <v>37</v>
      </c>
      <c r="K779" s="37" t="s">
        <v>15</v>
      </c>
      <c r="L779" s="37" t="s">
        <v>16</v>
      </c>
      <c r="M779" s="37">
        <v>2</v>
      </c>
      <c r="N779" s="37">
        <v>7</v>
      </c>
      <c r="O779" s="37">
        <v>0</v>
      </c>
      <c r="P779" s="37">
        <v>0</v>
      </c>
      <c r="Q779" s="37">
        <v>0</v>
      </c>
      <c r="R779" s="37">
        <v>0</v>
      </c>
      <c r="S779" s="37">
        <v>8</v>
      </c>
      <c r="T779" s="37">
        <v>0</v>
      </c>
      <c r="U779" s="37">
        <v>0</v>
      </c>
      <c r="V779" s="37">
        <v>0</v>
      </c>
    </row>
    <row r="780" spans="1:22" x14ac:dyDescent="0.3">
      <c r="A780">
        <f>VLOOKUP(novplus_data[[#This Row],[Locationid]], [1]LibPAS_data!$A$2:$D$264, 4, FALSE)</f>
        <v>405419</v>
      </c>
      <c r="B780" s="8" t="str">
        <f>TEXT(C780,"yyyy")&amp;"-"&amp;"Q"&amp;LOOKUP(MONTH(C780),{1,4,7,10},{1,2,3,4})</f>
        <v>2016-Q4</v>
      </c>
      <c r="C780" s="9">
        <v>42705</v>
      </c>
      <c r="D780" s="43">
        <f>YEAR(DATE(YEAR(novplus_data[[#This Row],[Date]]), MONTH(novplus_data[[#This Row],[Date]])+6,1))</f>
        <v>2017</v>
      </c>
      <c r="E780" s="37" t="str">
        <f>TEXT(novplus_data[[#This Row],[Date]], "YYYY")</f>
        <v>2016</v>
      </c>
      <c r="F780" s="43" t="str">
        <f>TEXT(novplus_data[[#This Row],[Date]], "MMM")</f>
        <v>Dec</v>
      </c>
      <c r="G780" s="37" t="str">
        <f>VLOOKUP(I780,[1]LibPAS_data!$A$2:$C$601,3,FALSE)</f>
        <v>Pima</v>
      </c>
      <c r="H780" s="37" t="str">
        <f>VLOOKUP(I780,[1]LibPAS_data!$A$2:$C$601,2,FALSE)</f>
        <v>Pima County Public Library</v>
      </c>
      <c r="I780" s="11" t="s">
        <v>38</v>
      </c>
      <c r="K780" s="37" t="s">
        <v>68</v>
      </c>
      <c r="L780" s="37" t="s">
        <v>16</v>
      </c>
      <c r="M780" s="37">
        <v>360519</v>
      </c>
      <c r="N780" s="37">
        <v>360833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37">
        <v>0</v>
      </c>
      <c r="U780" s="37">
        <v>0</v>
      </c>
      <c r="V780" s="37">
        <v>0</v>
      </c>
    </row>
    <row r="781" spans="1:22" x14ac:dyDescent="0.3">
      <c r="A781">
        <f>VLOOKUP(novplus_data[[#This Row],[Locationid]], [1]LibPAS_data!$A$2:$D$264, 4, FALSE)</f>
        <v>405419</v>
      </c>
      <c r="B781" s="8" t="str">
        <f>TEXT(C781,"yyyy")&amp;"-"&amp;"Q"&amp;LOOKUP(MONTH(C781),{1,4,7,10},{1,2,3,4})</f>
        <v>2016-Q4</v>
      </c>
      <c r="C781" s="9">
        <v>42705</v>
      </c>
      <c r="D781" s="43">
        <f>YEAR(DATE(YEAR(novplus_data[[#This Row],[Date]]), MONTH(novplus_data[[#This Row],[Date]])+6,1))</f>
        <v>2017</v>
      </c>
      <c r="E781" s="37" t="str">
        <f>TEXT(novplus_data[[#This Row],[Date]], "YYYY")</f>
        <v>2016</v>
      </c>
      <c r="F781" s="43" t="str">
        <f>TEXT(novplus_data[[#This Row],[Date]], "MMM")</f>
        <v>Dec</v>
      </c>
      <c r="G781" s="37" t="str">
        <f>VLOOKUP(I781,[1]LibPAS_data!$A$2:$C$601,3,FALSE)</f>
        <v>Pima</v>
      </c>
      <c r="H781" s="37" t="str">
        <f>VLOOKUP(I781,[1]LibPAS_data!$A$2:$C$601,2,FALSE)</f>
        <v>Pima County Public Library</v>
      </c>
      <c r="I781" s="11" t="s">
        <v>38</v>
      </c>
      <c r="K781" s="37" t="s">
        <v>19</v>
      </c>
      <c r="L781" s="37" t="s">
        <v>16</v>
      </c>
      <c r="M781" s="37">
        <v>27087</v>
      </c>
      <c r="N781" s="37">
        <v>91657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37">
        <v>0</v>
      </c>
      <c r="U781" s="37">
        <v>0</v>
      </c>
      <c r="V781" s="37">
        <v>0</v>
      </c>
    </row>
    <row r="782" spans="1:22" x14ac:dyDescent="0.3">
      <c r="A782">
        <f>VLOOKUP(novplus_data[[#This Row],[Locationid]], [1]LibPAS_data!$A$2:$D$264, 4, FALSE)</f>
        <v>405419</v>
      </c>
      <c r="B782" s="8" t="str">
        <f>TEXT(C782,"yyyy")&amp;"-"&amp;"Q"&amp;LOOKUP(MONTH(C782),{1,4,7,10},{1,2,3,4})</f>
        <v>2016-Q4</v>
      </c>
      <c r="C782" s="9">
        <v>42705</v>
      </c>
      <c r="D782" s="43">
        <f>YEAR(DATE(YEAR(novplus_data[[#This Row],[Date]]), MONTH(novplus_data[[#This Row],[Date]])+6,1))</f>
        <v>2017</v>
      </c>
      <c r="E782" s="37" t="str">
        <f>TEXT(novplus_data[[#This Row],[Date]], "YYYY")</f>
        <v>2016</v>
      </c>
      <c r="F782" s="43" t="str">
        <f>TEXT(novplus_data[[#This Row],[Date]], "MMM")</f>
        <v>Dec</v>
      </c>
      <c r="G782" s="37" t="str">
        <f>VLOOKUP(I782,[1]LibPAS_data!$A$2:$C$601,3,FALSE)</f>
        <v>Pima</v>
      </c>
      <c r="H782" s="37" t="str">
        <f>VLOOKUP(I782,[1]LibPAS_data!$A$2:$C$601,2,FALSE)</f>
        <v>Pima County Public Library</v>
      </c>
      <c r="I782" s="11" t="s">
        <v>38</v>
      </c>
      <c r="K782" s="37" t="s">
        <v>15</v>
      </c>
      <c r="L782" s="37" t="s">
        <v>16</v>
      </c>
      <c r="M782" s="37">
        <v>80</v>
      </c>
      <c r="N782" s="37">
        <v>175</v>
      </c>
      <c r="O782" s="37">
        <v>0</v>
      </c>
      <c r="P782" s="37">
        <v>0</v>
      </c>
      <c r="Q782" s="37">
        <v>0</v>
      </c>
      <c r="R782" s="37">
        <v>0</v>
      </c>
      <c r="S782" s="37">
        <v>254</v>
      </c>
      <c r="T782" s="37">
        <v>0</v>
      </c>
      <c r="U782" s="37">
        <v>0</v>
      </c>
      <c r="V782" s="37">
        <v>14</v>
      </c>
    </row>
    <row r="783" spans="1:22" x14ac:dyDescent="0.3">
      <c r="A783">
        <f>VLOOKUP(novplus_data[[#This Row],[Locationid]], [1]LibPAS_data!$A$2:$D$264, 4, FALSE)</f>
        <v>8901</v>
      </c>
      <c r="B783" s="8" t="str">
        <f>TEXT(C783,"yyyy")&amp;"-"&amp;"Q"&amp;LOOKUP(MONTH(C783),{1,4,7,10},{1,2,3,4})</f>
        <v>2016-Q4</v>
      </c>
      <c r="C783" s="9">
        <v>42705</v>
      </c>
      <c r="D783" s="43">
        <f>YEAR(DATE(YEAR(novplus_data[[#This Row],[Date]]), MONTH(novplus_data[[#This Row],[Date]])+6,1))</f>
        <v>2017</v>
      </c>
      <c r="E783" s="37" t="str">
        <f>TEXT(novplus_data[[#This Row],[Date]], "YYYY")</f>
        <v>2016</v>
      </c>
      <c r="F783" s="43" t="str">
        <f>TEXT(novplus_data[[#This Row],[Date]], "MMM")</f>
        <v>Dec</v>
      </c>
      <c r="G783" s="37" t="str">
        <f>VLOOKUP(I783,[1]LibPAS_data!$A$2:$C$601,3,FALSE)</f>
        <v>Pinal</v>
      </c>
      <c r="H783" s="37" t="str">
        <f>VLOOKUP(I783,[1]LibPAS_data!$A$2:$C$601,2,FALSE)</f>
        <v>Pinal County Library District</v>
      </c>
      <c r="I783" s="11" t="s">
        <v>54</v>
      </c>
      <c r="K783" s="37" t="s">
        <v>15</v>
      </c>
      <c r="L783" s="37" t="s">
        <v>16</v>
      </c>
      <c r="M783" s="37">
        <v>68</v>
      </c>
      <c r="N783" s="37">
        <v>248</v>
      </c>
      <c r="O783" s="37">
        <v>0</v>
      </c>
      <c r="P783" s="37">
        <v>0</v>
      </c>
      <c r="Q783" s="37">
        <v>0</v>
      </c>
      <c r="R783" s="37">
        <v>0</v>
      </c>
      <c r="S783" s="37">
        <v>237</v>
      </c>
      <c r="T783" s="37">
        <v>0</v>
      </c>
      <c r="U783" s="37">
        <v>0</v>
      </c>
      <c r="V783" s="37">
        <v>5</v>
      </c>
    </row>
    <row r="784" spans="1:22" x14ac:dyDescent="0.3">
      <c r="A784">
        <f>VLOOKUP(novplus_data[[#This Row],[Locationid]], [1]LibPAS_data!$A$2:$D$264, 4, FALSE)</f>
        <v>29416</v>
      </c>
      <c r="B784" s="8" t="str">
        <f>TEXT(C784,"yyyy")&amp;"-"&amp;"Q"&amp;LOOKUP(MONTH(C784),{1,4,7,10},{1,2,3,4})</f>
        <v>2016-Q4</v>
      </c>
      <c r="C784" s="9">
        <v>42705</v>
      </c>
      <c r="D784" s="43">
        <f>YEAR(DATE(YEAR(novplus_data[[#This Row],[Date]]), MONTH(novplus_data[[#This Row],[Date]])+6,1))</f>
        <v>2017</v>
      </c>
      <c r="E784" s="37" t="str">
        <f>TEXT(novplus_data[[#This Row],[Date]], "YYYY")</f>
        <v>2016</v>
      </c>
      <c r="F784" s="43" t="str">
        <f>TEXT(novplus_data[[#This Row],[Date]], "MMM")</f>
        <v>Dec</v>
      </c>
      <c r="G784" s="37" t="str">
        <f>VLOOKUP(I784,[1]LibPAS_data!$A$2:$C$601,3,FALSE)</f>
        <v>Yavapai</v>
      </c>
      <c r="H784" s="37" t="str">
        <f>VLOOKUP(I784,[1]LibPAS_data!$A$2:$C$601,2,FALSE)</f>
        <v>Prescott Public Library</v>
      </c>
      <c r="I784" s="11" t="s">
        <v>39</v>
      </c>
      <c r="K784" s="37" t="s">
        <v>15</v>
      </c>
      <c r="L784" s="37" t="s">
        <v>16</v>
      </c>
      <c r="M784" s="37">
        <v>51</v>
      </c>
      <c r="N784" s="37">
        <v>123</v>
      </c>
      <c r="O784" s="37">
        <v>0</v>
      </c>
      <c r="P784" s="37">
        <v>0</v>
      </c>
      <c r="Q784" s="37">
        <v>0</v>
      </c>
      <c r="R784" s="37">
        <v>0</v>
      </c>
      <c r="S784" s="37">
        <v>146</v>
      </c>
      <c r="T784" s="37">
        <v>0</v>
      </c>
      <c r="U784" s="37">
        <v>0</v>
      </c>
      <c r="V784" s="37">
        <v>10</v>
      </c>
    </row>
    <row r="785" spans="1:22" x14ac:dyDescent="0.3">
      <c r="A785">
        <f>VLOOKUP(novplus_data[[#This Row],[Locationid]], [1]LibPAS_data!$A$2:$D$264, 4, FALSE)</f>
        <v>11980</v>
      </c>
      <c r="B785" s="8" t="str">
        <f>TEXT(C785,"yyyy")&amp;"-"&amp;"Q"&amp;LOOKUP(MONTH(C785),{1,4,7,10},{1,2,3,4})</f>
        <v>2016-Q4</v>
      </c>
      <c r="C785" s="9">
        <v>42705</v>
      </c>
      <c r="D785" s="43">
        <f>YEAR(DATE(YEAR(novplus_data[[#This Row],[Date]]), MONTH(novplus_data[[#This Row],[Date]])+6,1))</f>
        <v>2017</v>
      </c>
      <c r="E785" s="37" t="str">
        <f>TEXT(novplus_data[[#This Row],[Date]], "YYYY")</f>
        <v>2016</v>
      </c>
      <c r="F785" s="43" t="str">
        <f>TEXT(novplus_data[[#This Row],[Date]], "MMM")</f>
        <v>Dec</v>
      </c>
      <c r="G785" s="37" t="str">
        <f>VLOOKUP(I785,[1]LibPAS_data!$A$2:$C$601,3,FALSE)</f>
        <v>Graham</v>
      </c>
      <c r="H785" s="37" t="str">
        <f>VLOOKUP(I785,[1]LibPAS_data!$A$2:$C$601,2,FALSE)</f>
        <v>Safford City - Graham County Library</v>
      </c>
      <c r="I785" s="11" t="s">
        <v>41</v>
      </c>
      <c r="K785" s="37" t="s">
        <v>15</v>
      </c>
      <c r="L785" s="37" t="s">
        <v>16</v>
      </c>
      <c r="M785" s="37">
        <v>6</v>
      </c>
      <c r="N785" s="37">
        <v>21</v>
      </c>
      <c r="O785" s="37">
        <v>0</v>
      </c>
      <c r="P785" s="37">
        <v>0</v>
      </c>
      <c r="Q785" s="37">
        <v>0</v>
      </c>
      <c r="R785" s="37">
        <v>0</v>
      </c>
      <c r="S785" s="37">
        <v>13</v>
      </c>
      <c r="T785" s="37">
        <v>0</v>
      </c>
      <c r="U785" s="37">
        <v>0</v>
      </c>
      <c r="V785" s="37">
        <v>0</v>
      </c>
    </row>
    <row r="786" spans="1:22" x14ac:dyDescent="0.3">
      <c r="A786">
        <f>VLOOKUP(novplus_data[[#This Row],[Locationid]], [1]LibPAS_data!$A$2:$D$264, 4, FALSE)</f>
        <v>9301</v>
      </c>
      <c r="B786" s="8" t="str">
        <f>TEXT(C786,"yyyy")&amp;"-"&amp;"Q"&amp;LOOKUP(MONTH(C786),{1,4,7,10},{1,2,3,4})</f>
        <v>2016-Q4</v>
      </c>
      <c r="C786" s="9">
        <v>42705</v>
      </c>
      <c r="D786" s="43">
        <f>YEAR(DATE(YEAR(novplus_data[[#This Row],[Date]]), MONTH(novplus_data[[#This Row],[Date]])+6,1))</f>
        <v>2017</v>
      </c>
      <c r="E786" s="37" t="str">
        <f>TEXT(novplus_data[[#This Row],[Date]], "YYYY")</f>
        <v>2016</v>
      </c>
      <c r="F786" s="43" t="str">
        <f>TEXT(novplus_data[[#This Row],[Date]], "MMM")</f>
        <v>Dec</v>
      </c>
      <c r="G786" s="37" t="str">
        <f>VLOOKUP(I786,[1]LibPAS_data!$A$2:$C$601,3,FALSE)</f>
        <v>Yavapai</v>
      </c>
      <c r="H786" s="37" t="str">
        <f>VLOOKUP(I786,[1]LibPAS_data!$A$2:$C$601,2,FALSE)</f>
        <v>Yavapai County Library District</v>
      </c>
      <c r="I786" s="11" t="s">
        <v>43</v>
      </c>
      <c r="K786" s="37" t="s">
        <v>21</v>
      </c>
      <c r="L786" s="37" t="s">
        <v>16</v>
      </c>
      <c r="M786" s="37">
        <v>52410</v>
      </c>
      <c r="N786" s="37">
        <v>143104</v>
      </c>
      <c r="O786" s="37">
        <v>0</v>
      </c>
      <c r="P786" s="37">
        <v>0</v>
      </c>
      <c r="Q786" s="37">
        <v>0</v>
      </c>
      <c r="R786" s="37">
        <v>0</v>
      </c>
      <c r="S786" s="37">
        <v>0</v>
      </c>
      <c r="T786" s="37">
        <v>0</v>
      </c>
      <c r="U786" s="37">
        <v>0</v>
      </c>
      <c r="V786" s="37">
        <v>0</v>
      </c>
    </row>
    <row r="787" spans="1:22" x14ac:dyDescent="0.3">
      <c r="A787" t="e">
        <f>VLOOKUP(novplus_data[[#This Row],[Locationid]], [1]LibPAS_data!$A$2:$D$264, 4, FALSE)</f>
        <v>#N/A</v>
      </c>
      <c r="B787" s="8" t="str">
        <f>TEXT(C787,"yyyy")&amp;"-"&amp;"Q"&amp;LOOKUP(MONTH(C787),{1,4,7,10},{1,2,3,4})</f>
        <v>2016-Q4</v>
      </c>
      <c r="C787" s="9">
        <v>42705</v>
      </c>
      <c r="D787" s="43">
        <f>YEAR(DATE(YEAR(novplus_data[[#This Row],[Date]]), MONTH(novplus_data[[#This Row],[Date]])+6,1))</f>
        <v>2017</v>
      </c>
      <c r="E787" s="37" t="str">
        <f>TEXT(novplus_data[[#This Row],[Date]], "YYYY")</f>
        <v>2016</v>
      </c>
      <c r="F787" s="43" t="str">
        <f>TEXT(novplus_data[[#This Row],[Date]], "MMM")</f>
        <v>Dec</v>
      </c>
      <c r="G787" s="37" t="str">
        <f>VLOOKUP(I787,[1]LibPAS_data!$A$2:$C$601,3,FALSE)</f>
        <v>Yuma</v>
      </c>
      <c r="H787" s="37" t="str">
        <f>VLOOKUP(I787,[1]LibPAS_data!$A$2:$C$601,2,FALSE)</f>
        <v>Yuma County Library District</v>
      </c>
      <c r="I787" s="11" t="s">
        <v>44</v>
      </c>
      <c r="K787" s="37" t="s">
        <v>22</v>
      </c>
      <c r="L787" s="37" t="s">
        <v>16</v>
      </c>
      <c r="M787" s="37">
        <v>16</v>
      </c>
      <c r="N787" s="37">
        <v>29</v>
      </c>
      <c r="O787" s="37">
        <v>0</v>
      </c>
      <c r="P787" s="37">
        <v>0</v>
      </c>
      <c r="Q787" s="37">
        <v>0</v>
      </c>
      <c r="R787" s="37">
        <v>0</v>
      </c>
      <c r="S787" s="37">
        <v>29</v>
      </c>
      <c r="T787" s="37">
        <v>0</v>
      </c>
      <c r="U787" s="37">
        <v>0</v>
      </c>
      <c r="V787" s="37">
        <v>0</v>
      </c>
    </row>
    <row r="788" spans="1:22" x14ac:dyDescent="0.3">
      <c r="A788" t="e">
        <f>VLOOKUP(novplus_data[[#This Row],[Locationid]], [1]LibPAS_data!$A$2:$D$264, 4, FALSE)</f>
        <v>#N/A</v>
      </c>
      <c r="B788" s="8" t="str">
        <f>TEXT(C788,"yyyy")&amp;"-"&amp;"Q"&amp;LOOKUP(MONTH(C788),{1,4,7,10},{1,2,3,4})</f>
        <v>2016-Q4</v>
      </c>
      <c r="C788" s="9">
        <v>42705</v>
      </c>
      <c r="D788" s="43">
        <f>YEAR(DATE(YEAR(novplus_data[[#This Row],[Date]]), MONTH(novplus_data[[#This Row],[Date]])+6,1))</f>
        <v>2017</v>
      </c>
      <c r="E788" s="37" t="str">
        <f>TEXT(novplus_data[[#This Row],[Date]], "YYYY")</f>
        <v>2016</v>
      </c>
      <c r="F788" s="43" t="str">
        <f>TEXT(novplus_data[[#This Row],[Date]], "MMM")</f>
        <v>Dec</v>
      </c>
      <c r="G788" s="37" t="str">
        <f>VLOOKUP(I788,[1]LibPAS_data!$A$2:$C$601,3,FALSE)</f>
        <v>Yuma</v>
      </c>
      <c r="H788" s="37" t="str">
        <f>VLOOKUP(I788,[1]LibPAS_data!$A$2:$C$601,2,FALSE)</f>
        <v>Yuma County Library District</v>
      </c>
      <c r="I788" s="11" t="s">
        <v>44</v>
      </c>
      <c r="K788" s="37" t="s">
        <v>23</v>
      </c>
      <c r="L788" s="37" t="s">
        <v>16</v>
      </c>
      <c r="M788" s="37">
        <v>4950</v>
      </c>
      <c r="N788" s="37">
        <v>18196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37">
        <v>0</v>
      </c>
      <c r="U788" s="37">
        <v>0</v>
      </c>
      <c r="V788" s="37">
        <v>0</v>
      </c>
    </row>
    <row r="789" spans="1:22" x14ac:dyDescent="0.3">
      <c r="A789">
        <f>VLOOKUP(novplus_data[[#This Row],[Locationid]], [1]LibPAS_data!$A$2:$D$264, 4, FALSE)</f>
        <v>11452</v>
      </c>
      <c r="B789" s="8" t="str">
        <f>TEXT(C789,"yyyy")&amp;"-"&amp;"Q"&amp;LOOKUP(MONTH(C789),{1,4,7,10},{1,2,3,4})</f>
        <v>2017-Q1</v>
      </c>
      <c r="C789" s="9">
        <v>42736</v>
      </c>
      <c r="D789" s="43">
        <f>YEAR(DATE(YEAR(novplus_data[[#This Row],[Date]]), MONTH(novplus_data[[#This Row],[Date]])+6,1))</f>
        <v>2017</v>
      </c>
      <c r="E789" s="37" t="str">
        <f>TEXT(novplus_data[[#This Row],[Date]], "YYYY")</f>
        <v>2017</v>
      </c>
      <c r="F789" s="43" t="str">
        <f>TEXT(novplus_data[[#This Row],[Date]], "MMM")</f>
        <v>Jan</v>
      </c>
      <c r="G789" s="37" t="str">
        <f>VLOOKUP(I789,[1]LibPAS_data!$A$2:$C$601,3,FALSE)</f>
        <v>Apache</v>
      </c>
      <c r="H789" s="37" t="str">
        <f>VLOOKUP(I789,[1]LibPAS_data!$A$2:$C$601,2,FALSE)</f>
        <v>Apache County Library District Office</v>
      </c>
      <c r="I789" s="3" t="s">
        <v>29</v>
      </c>
      <c r="K789" s="37" t="s">
        <v>15</v>
      </c>
      <c r="L789" s="37" t="s">
        <v>16</v>
      </c>
      <c r="M789" s="37">
        <v>3</v>
      </c>
      <c r="N789" s="37">
        <v>3</v>
      </c>
      <c r="O789" s="37">
        <v>0</v>
      </c>
      <c r="P789" s="37">
        <v>0</v>
      </c>
      <c r="Q789" s="37">
        <v>0</v>
      </c>
      <c r="R789" s="37">
        <v>0</v>
      </c>
      <c r="S789" s="37">
        <v>6</v>
      </c>
      <c r="T789" s="37">
        <v>0</v>
      </c>
      <c r="U789" s="37">
        <v>0</v>
      </c>
      <c r="V789" s="37">
        <v>0</v>
      </c>
    </row>
    <row r="790" spans="1:22" x14ac:dyDescent="0.3">
      <c r="A790">
        <f>VLOOKUP(novplus_data[[#This Row],[Locationid]], [1]LibPAS_data!$A$2:$D$264, 4, FALSE)</f>
        <v>63208</v>
      </c>
      <c r="B790" s="8" t="str">
        <f>TEXT(C790,"yyyy")&amp;"-"&amp;"Q"&amp;LOOKUP(MONTH(C790),{1,4,7,10},{1,2,3,4})</f>
        <v>2017-Q1</v>
      </c>
      <c r="C790" s="9">
        <v>42736</v>
      </c>
      <c r="D790" s="43">
        <f>YEAR(DATE(YEAR(novplus_data[[#This Row],[Date]]), MONTH(novplus_data[[#This Row],[Date]])+6,1))</f>
        <v>2017</v>
      </c>
      <c r="E790" s="37" t="str">
        <f>TEXT(novplus_data[[#This Row],[Date]], "YYYY")</f>
        <v>2017</v>
      </c>
      <c r="F790" s="43" t="str">
        <f>TEXT(novplus_data[[#This Row],[Date]], "MMM")</f>
        <v>Jan</v>
      </c>
      <c r="G790" s="37" t="str">
        <f>VLOOKUP(I790,[1]LibPAS_data!$A$2:$C$601,3,FALSE)</f>
        <v>Pinal</v>
      </c>
      <c r="H790" s="37" t="str">
        <f>VLOOKUP(I790,[1]LibPAS_data!$A$2:$C$601,2,FALSE)</f>
        <v>Apache Junction Public Library</v>
      </c>
      <c r="I790" s="3" t="s">
        <v>30</v>
      </c>
      <c r="K790" s="37" t="s">
        <v>15</v>
      </c>
      <c r="L790" s="37" t="s">
        <v>16</v>
      </c>
      <c r="M790" s="37">
        <v>1</v>
      </c>
      <c r="N790" s="37">
        <v>1</v>
      </c>
      <c r="O790" s="37">
        <v>0</v>
      </c>
      <c r="P790" s="37">
        <v>0</v>
      </c>
      <c r="Q790" s="37">
        <v>0</v>
      </c>
      <c r="R790" s="37">
        <v>0</v>
      </c>
      <c r="S790" s="37">
        <v>1</v>
      </c>
      <c r="T790" s="37">
        <v>0</v>
      </c>
      <c r="U790" s="37">
        <v>0</v>
      </c>
      <c r="V790" s="37">
        <v>0</v>
      </c>
    </row>
    <row r="791" spans="1:22" x14ac:dyDescent="0.3">
      <c r="A791" t="e">
        <f>VLOOKUP(novplus_data[[#This Row],[Locationid]], [1]LibPAS_data!$A$2:$D$264, 4, FALSE)</f>
        <v>#N/A</v>
      </c>
      <c r="B791" s="8" t="str">
        <f>TEXT(C791,"yyyy")&amp;"-"&amp;"Q"&amp;LOOKUP(MONTH(C791),{1,4,7,10},{1,2,3,4})</f>
        <v>2017-Q1</v>
      </c>
      <c r="C791" s="9">
        <v>42736</v>
      </c>
      <c r="D791" s="43">
        <f>YEAR(DATE(YEAR(novplus_data[[#This Row],[Date]]), MONTH(novplus_data[[#This Row],[Date]])+6,1))</f>
        <v>2017</v>
      </c>
      <c r="E791" s="37" t="str">
        <f>TEXT(novplus_data[[#This Row],[Date]], "YYYY")</f>
        <v>2017</v>
      </c>
      <c r="F791" s="43" t="str">
        <f>TEXT(novplus_data[[#This Row],[Date]], "MMM")</f>
        <v>Jan</v>
      </c>
      <c r="G791" s="37" t="str">
        <f>VLOOKUP(I791,[1]LibPAS_data!$A$2:$C$601,3,FALSE)</f>
        <v>State</v>
      </c>
      <c r="H791" s="37" t="str">
        <f>VLOOKUP(I791,[1]LibPAS_data!$A$2:$C$601,2,FALSE)</f>
        <v>Arizona State Library</v>
      </c>
      <c r="I791" s="11" t="s">
        <v>42</v>
      </c>
      <c r="K791" s="37" t="s">
        <v>15</v>
      </c>
      <c r="L791" s="37" t="s">
        <v>16</v>
      </c>
      <c r="M791" s="37">
        <v>50</v>
      </c>
      <c r="N791" s="37">
        <v>197</v>
      </c>
      <c r="O791" s="37">
        <v>0</v>
      </c>
      <c r="P791" s="37">
        <v>0</v>
      </c>
      <c r="Q791" s="37">
        <v>0</v>
      </c>
      <c r="R791" s="37">
        <v>0</v>
      </c>
      <c r="S791" s="37">
        <v>158</v>
      </c>
      <c r="T791" s="37">
        <v>0</v>
      </c>
      <c r="U791" s="37">
        <v>0</v>
      </c>
      <c r="V791" s="37">
        <v>0</v>
      </c>
    </row>
    <row r="792" spans="1:22" x14ac:dyDescent="0.3">
      <c r="A792" t="e">
        <f>VLOOKUP(novplus_data[[#This Row],[Locationid]], [1]LibPAS_data!$A$2:$D$264, 4, FALSE)</f>
        <v>#N/A</v>
      </c>
      <c r="B792" s="8" t="str">
        <f>TEXT(C792,"yyyy")&amp;"-"&amp;"Q"&amp;LOOKUP(MONTH(C792),{1,4,7,10},{1,2,3,4})</f>
        <v>2017-Q1</v>
      </c>
      <c r="C792" s="9">
        <v>42736</v>
      </c>
      <c r="D792" s="43">
        <f>YEAR(DATE(YEAR(novplus_data[[#This Row],[Date]]), MONTH(novplus_data[[#This Row],[Date]])+6,1))</f>
        <v>2017</v>
      </c>
      <c r="E792" s="37" t="str">
        <f>TEXT(novplus_data[[#This Row],[Date]], "YYYY")</f>
        <v>2017</v>
      </c>
      <c r="F792" s="43" t="str">
        <f>TEXT(novplus_data[[#This Row],[Date]], "MMM")</f>
        <v>Jan</v>
      </c>
      <c r="G792" s="37" t="str">
        <f>VLOOKUP(I792,[1]LibPAS_data!$A$2:$C$601,3,FALSE)</f>
        <v>State</v>
      </c>
      <c r="H792" s="37" t="str">
        <f>VLOOKUP(I792,[1]LibPAS_data!$A$2:$C$601,2,FALSE)</f>
        <v>Arizona State Library</v>
      </c>
      <c r="I792" s="11" t="s">
        <v>42</v>
      </c>
      <c r="K792" s="37" t="s">
        <v>17</v>
      </c>
      <c r="L792" s="37" t="s">
        <v>16</v>
      </c>
      <c r="M792" s="37">
        <v>196</v>
      </c>
      <c r="N792" s="37">
        <v>560</v>
      </c>
      <c r="O792" s="37">
        <v>3</v>
      </c>
      <c r="P792" s="37">
        <v>3</v>
      </c>
      <c r="Q792" s="37">
        <v>0</v>
      </c>
      <c r="R792" s="37">
        <v>0</v>
      </c>
      <c r="S792" s="37">
        <v>558</v>
      </c>
      <c r="T792" s="37">
        <v>0</v>
      </c>
      <c r="U792" s="37">
        <v>0</v>
      </c>
      <c r="V792" s="37">
        <v>0</v>
      </c>
    </row>
    <row r="793" spans="1:22" x14ac:dyDescent="0.3">
      <c r="A793">
        <f>VLOOKUP(novplus_data[[#This Row],[Locationid]], [1]LibPAS_data!$A$2:$D$264, 4, FALSE)</f>
        <v>1469</v>
      </c>
      <c r="B793" s="8" t="str">
        <f>TEXT(C793,"yyyy")&amp;"-"&amp;"Q"&amp;LOOKUP(MONTH(C793),{1,4,7,10},{1,2,3,4})</f>
        <v>2017-Q1</v>
      </c>
      <c r="C793" s="9">
        <v>42736</v>
      </c>
      <c r="D793" s="43">
        <f>YEAR(DATE(YEAR(novplus_data[[#This Row],[Date]]), MONTH(novplus_data[[#This Row],[Date]])+6,1))</f>
        <v>2017</v>
      </c>
      <c r="E793" s="37" t="str">
        <f>TEXT(novplus_data[[#This Row],[Date]], "YYYY")</f>
        <v>2017</v>
      </c>
      <c r="F793" s="43" t="str">
        <f>TEXT(novplus_data[[#This Row],[Date]], "MMM")</f>
        <v>Jan</v>
      </c>
      <c r="G793" s="37" t="str">
        <f>VLOOKUP(I793,[1]LibPAS_data!$A$2:$C$601,3,FALSE)</f>
        <v>Cochise</v>
      </c>
      <c r="H793" s="37" t="str">
        <f>VLOOKUP(I793,[1]LibPAS_data!$A$2:$C$601,2,FALSE)</f>
        <v>Cochise County Library District</v>
      </c>
      <c r="I793" s="11" t="s">
        <v>32</v>
      </c>
      <c r="K793" s="37" t="s">
        <v>18</v>
      </c>
      <c r="L793" s="37" t="s">
        <v>16</v>
      </c>
      <c r="M793" s="37">
        <v>67</v>
      </c>
      <c r="N793" s="37">
        <v>337</v>
      </c>
      <c r="O793" s="37">
        <v>0</v>
      </c>
      <c r="P793" s="37">
        <v>0</v>
      </c>
      <c r="Q793" s="37">
        <v>0</v>
      </c>
      <c r="R793" s="37">
        <v>0</v>
      </c>
      <c r="S793" s="37">
        <v>211</v>
      </c>
      <c r="T793" s="37">
        <v>0</v>
      </c>
      <c r="U793" s="37">
        <v>0</v>
      </c>
      <c r="V793" s="37">
        <v>0</v>
      </c>
    </row>
    <row r="794" spans="1:22" x14ac:dyDescent="0.3">
      <c r="A794">
        <f>VLOOKUP(novplus_data[[#This Row],[Locationid]], [1]LibPAS_data!$A$2:$D$264, 4, FALSE)</f>
        <v>72247</v>
      </c>
      <c r="B794" s="8" t="str">
        <f>TEXT(C794,"yyyy")&amp;"-"&amp;"Q"&amp;LOOKUP(MONTH(C794),{1,4,7,10},{1,2,3,4})</f>
        <v>2017-Q1</v>
      </c>
      <c r="C794" s="9">
        <v>42736</v>
      </c>
      <c r="D794" s="43">
        <f>YEAR(DATE(YEAR(novplus_data[[#This Row],[Date]]), MONTH(novplus_data[[#This Row],[Date]])+6,1))</f>
        <v>2017</v>
      </c>
      <c r="E794" s="37" t="str">
        <f>TEXT(novplus_data[[#This Row],[Date]], "YYYY")</f>
        <v>2017</v>
      </c>
      <c r="F794" s="43" t="str">
        <f>TEXT(novplus_data[[#This Row],[Date]], "MMM")</f>
        <v>Jan</v>
      </c>
      <c r="G794" s="37" t="str">
        <f>VLOOKUP(I794,[1]LibPAS_data!$A$2:$C$601,3,FALSE)</f>
        <v>Coconino</v>
      </c>
      <c r="H794" s="37" t="str">
        <f>VLOOKUP(I794,[1]LibPAS_data!$A$2:$C$601,2,FALSE)</f>
        <v>Flagstaff City-Coconino County Public Library</v>
      </c>
      <c r="I794" s="11" t="s">
        <v>33</v>
      </c>
      <c r="K794" s="37" t="s">
        <v>15</v>
      </c>
      <c r="L794" s="37" t="s">
        <v>16</v>
      </c>
      <c r="M794" s="37">
        <v>90</v>
      </c>
      <c r="N794" s="37">
        <v>372</v>
      </c>
      <c r="O794" s="37">
        <v>1</v>
      </c>
      <c r="P794" s="37">
        <v>1</v>
      </c>
      <c r="Q794" s="37">
        <v>0</v>
      </c>
      <c r="R794" s="37">
        <v>0</v>
      </c>
      <c r="S794" s="37">
        <v>294</v>
      </c>
      <c r="T794" s="37">
        <v>0</v>
      </c>
      <c r="U794" s="37">
        <v>0</v>
      </c>
      <c r="V794" s="37">
        <v>286</v>
      </c>
    </row>
    <row r="795" spans="1:22" x14ac:dyDescent="0.3">
      <c r="A795">
        <f>VLOOKUP(novplus_data[[#This Row],[Locationid]], [1]LibPAS_data!$A$2:$D$264, 4, FALSE)</f>
        <v>72247</v>
      </c>
      <c r="B795" s="8" t="str">
        <f>TEXT(C795,"yyyy")&amp;"-"&amp;"Q"&amp;LOOKUP(MONTH(C795),{1,4,7,10},{1,2,3,4})</f>
        <v>2017-Q1</v>
      </c>
      <c r="C795" s="9">
        <v>42736</v>
      </c>
      <c r="D795" s="43">
        <f>YEAR(DATE(YEAR(novplus_data[[#This Row],[Date]]), MONTH(novplus_data[[#This Row],[Date]])+6,1))</f>
        <v>2017</v>
      </c>
      <c r="E795" s="37" t="str">
        <f>TEXT(novplus_data[[#This Row],[Date]], "YYYY")</f>
        <v>2017</v>
      </c>
      <c r="F795" s="43" t="str">
        <f>TEXT(novplus_data[[#This Row],[Date]], "MMM")</f>
        <v>Jan</v>
      </c>
      <c r="G795" s="37" t="str">
        <f>VLOOKUP(I795,[1]LibPAS_data!$A$2:$C$601,3,FALSE)</f>
        <v>Coconino</v>
      </c>
      <c r="H795" s="37" t="str">
        <f>VLOOKUP(I795,[1]LibPAS_data!$A$2:$C$601,2,FALSE)</f>
        <v>Flagstaff City-Coconino County Public Library</v>
      </c>
      <c r="I795" s="11" t="s">
        <v>33</v>
      </c>
      <c r="K795" s="37" t="s">
        <v>91</v>
      </c>
      <c r="L795" s="37" t="s">
        <v>16</v>
      </c>
      <c r="M795" s="37">
        <v>5</v>
      </c>
      <c r="N795" s="37">
        <v>4</v>
      </c>
      <c r="O795" s="37">
        <v>0</v>
      </c>
      <c r="P795" s="37">
        <v>0</v>
      </c>
      <c r="Q795" s="37">
        <v>0</v>
      </c>
      <c r="R795" s="37">
        <v>0</v>
      </c>
      <c r="S795" s="37">
        <v>40</v>
      </c>
      <c r="T795" s="37">
        <v>0</v>
      </c>
      <c r="U795" s="37">
        <v>0</v>
      </c>
      <c r="V795" s="37">
        <v>0</v>
      </c>
    </row>
    <row r="796" spans="1:22" x14ac:dyDescent="0.3">
      <c r="A796">
        <f>VLOOKUP(novplus_data[[#This Row],[Locationid]], [1]LibPAS_data!$A$2:$D$264, 4, FALSE)</f>
        <v>72</v>
      </c>
      <c r="B796" s="8" t="str">
        <f>TEXT(C796,"yyyy")&amp;"-"&amp;"Q"&amp;LOOKUP(MONTH(C796),{1,4,7,10},{1,2,3,4})</f>
        <v>2017-Q1</v>
      </c>
      <c r="C796" s="9">
        <v>42736</v>
      </c>
      <c r="D796" s="43">
        <f>YEAR(DATE(YEAR(novplus_data[[#This Row],[Date]]), MONTH(novplus_data[[#This Row],[Date]])+6,1))</f>
        <v>2017</v>
      </c>
      <c r="E796" s="37" t="str">
        <f>TEXT(novplus_data[[#This Row],[Date]], "YYYY")</f>
        <v>2017</v>
      </c>
      <c r="F796" s="43" t="str">
        <f>TEXT(novplus_data[[#This Row],[Date]], "MMM")</f>
        <v>Jan</v>
      </c>
      <c r="G796" s="37" t="str">
        <f>VLOOKUP(I796,[1]LibPAS_data!$A$2:$C$601,3,FALSE)</f>
        <v>Gila</v>
      </c>
      <c r="H796" s="37" t="str">
        <f>VLOOKUP(I796,[1]LibPAS_data!$A$2:$C$601,2,FALSE)</f>
        <v>Gila County Library District</v>
      </c>
      <c r="I796" s="13" t="s">
        <v>34</v>
      </c>
      <c r="K796" s="37" t="s">
        <v>15</v>
      </c>
      <c r="L796" s="37" t="s">
        <v>16</v>
      </c>
      <c r="M796" s="37">
        <v>32</v>
      </c>
      <c r="N796" s="37">
        <v>116</v>
      </c>
      <c r="O796" s="37">
        <v>0</v>
      </c>
      <c r="P796" s="37">
        <v>0</v>
      </c>
      <c r="Q796" s="37">
        <v>0</v>
      </c>
      <c r="R796" s="37">
        <v>0</v>
      </c>
      <c r="S796" s="37">
        <v>45</v>
      </c>
      <c r="T796" s="37">
        <v>0</v>
      </c>
      <c r="U796" s="37">
        <v>0</v>
      </c>
      <c r="V796" s="37">
        <v>0</v>
      </c>
    </row>
    <row r="797" spans="1:22" x14ac:dyDescent="0.3">
      <c r="A797" t="e">
        <f>VLOOKUP(novplus_data[[#This Row],[Locationid]], [1]LibPAS_data!$A$2:$D$264, 4, FALSE)</f>
        <v>#N/A</v>
      </c>
      <c r="B797" s="8" t="str">
        <f>TEXT(C797,"yyyy")&amp;"-"&amp;"Q"&amp;LOOKUP(MONTH(C797),{1,4,7,10},{1,2,3,4})</f>
        <v>2017-Q1</v>
      </c>
      <c r="C797" s="9">
        <v>42736</v>
      </c>
      <c r="D797" s="43">
        <f>YEAR(DATE(YEAR(novplus_data[[#This Row],[Date]]), MONTH(novplus_data[[#This Row],[Date]])+6,1))</f>
        <v>2017</v>
      </c>
      <c r="E797" s="37" t="str">
        <f>TEXT(novplus_data[[#This Row],[Date]], "YYYY")</f>
        <v>2017</v>
      </c>
      <c r="F797" s="43" t="str">
        <f>TEXT(novplus_data[[#This Row],[Date]], "MMM")</f>
        <v>Jan</v>
      </c>
      <c r="G797" s="37" t="str">
        <f>VLOOKUP(I797,[1]LibPAS_data!$A$2:$C$601,3,FALSE)</f>
        <v>Mohave</v>
      </c>
      <c r="H797" s="37" t="str">
        <f>VLOOKUP(I797,[1]LibPAS_data!$A$2:$C$601,2,FALSE)</f>
        <v>Kingman Branch Library</v>
      </c>
      <c r="I797" s="3" t="s">
        <v>93</v>
      </c>
      <c r="K797" s="37" t="s">
        <v>15</v>
      </c>
      <c r="L797" s="37" t="s">
        <v>16</v>
      </c>
      <c r="M797" s="37">
        <v>76</v>
      </c>
      <c r="N797" s="37">
        <v>288</v>
      </c>
      <c r="O797" s="37">
        <v>0</v>
      </c>
      <c r="P797" s="37">
        <v>0</v>
      </c>
      <c r="Q797" s="37">
        <v>0</v>
      </c>
      <c r="R797" s="37">
        <v>0</v>
      </c>
      <c r="S797" s="37">
        <v>259</v>
      </c>
      <c r="T797" s="37">
        <v>0</v>
      </c>
      <c r="U797" s="37">
        <v>0</v>
      </c>
      <c r="V797" s="37">
        <v>0</v>
      </c>
    </row>
    <row r="798" spans="1:22" x14ac:dyDescent="0.3">
      <c r="A798" t="e">
        <f>VLOOKUP(novplus_data[[#This Row],[Locationid]], [1]LibPAS_data!$A$2:$D$264, 4, FALSE)</f>
        <v>#N/A</v>
      </c>
      <c r="B798" s="8" t="str">
        <f>TEXT(C798,"yyyy")&amp;"-"&amp;"Q"&amp;LOOKUP(MONTH(C798),{1,4,7,10},{1,2,3,4})</f>
        <v>2017-Q1</v>
      </c>
      <c r="C798" s="9">
        <v>42736</v>
      </c>
      <c r="D798" s="43">
        <f>YEAR(DATE(YEAR(novplus_data[[#This Row],[Date]]), MONTH(novplus_data[[#This Row],[Date]])+6,1))</f>
        <v>2017</v>
      </c>
      <c r="E798" s="37" t="str">
        <f>TEXT(novplus_data[[#This Row],[Date]], "YYYY")</f>
        <v>2017</v>
      </c>
      <c r="F798" s="43" t="str">
        <f>TEXT(novplus_data[[#This Row],[Date]], "MMM")</f>
        <v>Jan</v>
      </c>
      <c r="G798" s="37" t="str">
        <f>VLOOKUP(I798,[1]LibPAS_data!$A$2:$C$601,3,FALSE)</f>
        <v>Mohave</v>
      </c>
      <c r="H798" s="37" t="str">
        <f>VLOOKUP(I798,[1]LibPAS_data!$A$2:$C$601,2,FALSE)</f>
        <v>Lake Havasu Branch Library</v>
      </c>
      <c r="I798" s="12" t="s">
        <v>89</v>
      </c>
      <c r="K798" s="37" t="s">
        <v>15</v>
      </c>
      <c r="L798" s="37" t="s">
        <v>16</v>
      </c>
      <c r="M798" s="37">
        <v>4</v>
      </c>
      <c r="N798" s="37">
        <v>9</v>
      </c>
      <c r="O798" s="37">
        <v>0</v>
      </c>
      <c r="P798" s="37">
        <v>0</v>
      </c>
      <c r="Q798" s="37">
        <v>0</v>
      </c>
      <c r="R798" s="37">
        <v>0</v>
      </c>
      <c r="S798" s="37">
        <v>3</v>
      </c>
      <c r="T798" s="37">
        <v>0</v>
      </c>
      <c r="U798" s="37">
        <v>0</v>
      </c>
      <c r="V798" s="37">
        <v>0</v>
      </c>
    </row>
    <row r="799" spans="1:22" x14ac:dyDescent="0.3">
      <c r="A799">
        <f>VLOOKUP(novplus_data[[#This Row],[Locationid]], [1]LibPAS_data!$A$2:$D$264, 4, FALSE)</f>
        <v>87143</v>
      </c>
      <c r="B799" s="8" t="str">
        <f>TEXT(C799,"yyyy")&amp;"-"&amp;"Q"&amp;LOOKUP(MONTH(C799),{1,4,7,10},{1,2,3,4})</f>
        <v>2017-Q1</v>
      </c>
      <c r="C799" s="9">
        <v>42736</v>
      </c>
      <c r="D799" s="43">
        <f>YEAR(DATE(YEAR(novplus_data[[#This Row],[Date]]), MONTH(novplus_data[[#This Row],[Date]])+6,1))</f>
        <v>2017</v>
      </c>
      <c r="E799" s="37" t="str">
        <f>TEXT(novplus_data[[#This Row],[Date]], "YYYY")</f>
        <v>2017</v>
      </c>
      <c r="F799" s="43" t="str">
        <f>TEXT(novplus_data[[#This Row],[Date]], "MMM")</f>
        <v>Jan</v>
      </c>
      <c r="G799" s="37" t="str">
        <f>VLOOKUP(I799,[1]LibPAS_data!$A$2:$C$601,3,FALSE)</f>
        <v>Mohave</v>
      </c>
      <c r="H799" s="37" t="str">
        <f>VLOOKUP(I799,[1]LibPAS_data!$A$2:$C$601,2,FALSE)</f>
        <v>Mohave County Library District</v>
      </c>
      <c r="I799" s="11" t="s">
        <v>36</v>
      </c>
      <c r="K799" s="37" t="s">
        <v>15</v>
      </c>
      <c r="L799" s="37" t="s">
        <v>16</v>
      </c>
      <c r="M799" s="37">
        <v>160</v>
      </c>
      <c r="N799" s="37">
        <v>814</v>
      </c>
      <c r="O799" s="37">
        <v>0</v>
      </c>
      <c r="P799" s="37">
        <v>0</v>
      </c>
      <c r="Q799" s="37">
        <v>0</v>
      </c>
      <c r="R799" s="37">
        <v>0</v>
      </c>
      <c r="S799" s="37">
        <v>648</v>
      </c>
      <c r="T799" s="37">
        <v>0</v>
      </c>
      <c r="U799" s="37">
        <v>0</v>
      </c>
      <c r="V799" s="37">
        <v>0</v>
      </c>
    </row>
    <row r="800" spans="1:22" x14ac:dyDescent="0.3">
      <c r="A800">
        <f>VLOOKUP(novplus_data[[#This Row],[Locationid]], [1]LibPAS_data!$A$2:$D$264, 4, FALSE)</f>
        <v>2461</v>
      </c>
      <c r="B800" s="8" t="str">
        <f>TEXT(C800,"yyyy")&amp;"-"&amp;"Q"&amp;LOOKUP(MONTH(C800),{1,4,7,10},{1,2,3,4})</f>
        <v>2017-Q1</v>
      </c>
      <c r="C800" s="9">
        <v>42736</v>
      </c>
      <c r="D800" s="43">
        <f>YEAR(DATE(YEAR(novplus_data[[#This Row],[Date]]), MONTH(novplus_data[[#This Row],[Date]])+6,1))</f>
        <v>2017</v>
      </c>
      <c r="E800" s="37" t="str">
        <f>TEXT(novplus_data[[#This Row],[Date]], "YYYY")</f>
        <v>2017</v>
      </c>
      <c r="F800" s="43" t="str">
        <f>TEXT(novplus_data[[#This Row],[Date]], "MMM")</f>
        <v>Jan</v>
      </c>
      <c r="G800" s="37" t="str">
        <f>VLOOKUP(I800,[1]LibPAS_data!$A$2:$C$601,3,FALSE)</f>
        <v>Navajo</v>
      </c>
      <c r="H800" s="37" t="str">
        <f>VLOOKUP(I800,[1]LibPAS_data!$A$2:$C$601,2,FALSE)</f>
        <v>Navajo County Library District</v>
      </c>
      <c r="I800" s="11" t="s">
        <v>37</v>
      </c>
      <c r="K800" s="37" t="s">
        <v>15</v>
      </c>
      <c r="L800" s="37" t="s">
        <v>16</v>
      </c>
      <c r="M800" s="37">
        <v>9</v>
      </c>
      <c r="N800" s="37">
        <v>19</v>
      </c>
      <c r="O800" s="37">
        <v>0</v>
      </c>
      <c r="P800" s="37">
        <v>0</v>
      </c>
      <c r="Q800" s="37">
        <v>0</v>
      </c>
      <c r="R800" s="37">
        <v>0</v>
      </c>
      <c r="S800" s="37">
        <v>3</v>
      </c>
      <c r="T800" s="37">
        <v>0</v>
      </c>
      <c r="U800" s="37">
        <v>0</v>
      </c>
      <c r="V800" s="37">
        <v>0</v>
      </c>
    </row>
    <row r="801" spans="1:22" x14ac:dyDescent="0.3">
      <c r="A801">
        <f>VLOOKUP(novplus_data[[#This Row],[Locationid]], [1]LibPAS_data!$A$2:$D$264, 4, FALSE)</f>
        <v>405419</v>
      </c>
      <c r="B801" s="8" t="str">
        <f>TEXT(C801,"yyyy")&amp;"-"&amp;"Q"&amp;LOOKUP(MONTH(C801),{1,4,7,10},{1,2,3,4})</f>
        <v>2017-Q1</v>
      </c>
      <c r="C801" s="9">
        <v>42736</v>
      </c>
      <c r="D801" s="43">
        <f>YEAR(DATE(YEAR(novplus_data[[#This Row],[Date]]), MONTH(novplus_data[[#This Row],[Date]])+6,1))</f>
        <v>2017</v>
      </c>
      <c r="E801" s="37" t="str">
        <f>TEXT(novplus_data[[#This Row],[Date]], "YYYY")</f>
        <v>2017</v>
      </c>
      <c r="F801" s="43" t="str">
        <f>TEXT(novplus_data[[#This Row],[Date]], "MMM")</f>
        <v>Jan</v>
      </c>
      <c r="G801" s="37" t="str">
        <f>VLOOKUP(I801,[1]LibPAS_data!$A$2:$C$601,3,FALSE)</f>
        <v>Pima</v>
      </c>
      <c r="H801" s="37" t="str">
        <f>VLOOKUP(I801,[1]LibPAS_data!$A$2:$C$601,2,FALSE)</f>
        <v>Pima County Public Library</v>
      </c>
      <c r="I801" s="11" t="s">
        <v>38</v>
      </c>
      <c r="K801" s="37" t="s">
        <v>68</v>
      </c>
      <c r="L801" s="37" t="s">
        <v>16</v>
      </c>
      <c r="M801" s="37">
        <v>396667</v>
      </c>
      <c r="N801" s="37">
        <v>397177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37">
        <v>0</v>
      </c>
      <c r="U801" s="37">
        <v>0</v>
      </c>
      <c r="V801" s="37">
        <v>0</v>
      </c>
    </row>
    <row r="802" spans="1:22" x14ac:dyDescent="0.3">
      <c r="A802">
        <f>VLOOKUP(novplus_data[[#This Row],[Locationid]], [1]LibPAS_data!$A$2:$D$264, 4, FALSE)</f>
        <v>405419</v>
      </c>
      <c r="B802" s="8" t="str">
        <f>TEXT(C802,"yyyy")&amp;"-"&amp;"Q"&amp;LOOKUP(MONTH(C802),{1,4,7,10},{1,2,3,4})</f>
        <v>2017-Q1</v>
      </c>
      <c r="C802" s="9">
        <v>42736</v>
      </c>
      <c r="D802" s="43">
        <f>YEAR(DATE(YEAR(novplus_data[[#This Row],[Date]]), MONTH(novplus_data[[#This Row],[Date]])+6,1))</f>
        <v>2017</v>
      </c>
      <c r="E802" s="37" t="str">
        <f>TEXT(novplus_data[[#This Row],[Date]], "YYYY")</f>
        <v>2017</v>
      </c>
      <c r="F802" s="43" t="str">
        <f>TEXT(novplus_data[[#This Row],[Date]], "MMM")</f>
        <v>Jan</v>
      </c>
      <c r="G802" s="37" t="str">
        <f>VLOOKUP(I802,[1]LibPAS_data!$A$2:$C$601,3,FALSE)</f>
        <v>Pima</v>
      </c>
      <c r="H802" s="37" t="str">
        <f>VLOOKUP(I802,[1]LibPAS_data!$A$2:$C$601,2,FALSE)</f>
        <v>Pima County Public Library</v>
      </c>
      <c r="I802" s="11" t="s">
        <v>38</v>
      </c>
      <c r="K802" s="37" t="s">
        <v>15</v>
      </c>
      <c r="L802" s="37" t="s">
        <v>16</v>
      </c>
      <c r="M802" s="37">
        <v>80</v>
      </c>
      <c r="N802" s="37">
        <v>195</v>
      </c>
      <c r="O802" s="37">
        <v>0</v>
      </c>
      <c r="P802" s="37">
        <v>0</v>
      </c>
      <c r="Q802" s="37">
        <v>0</v>
      </c>
      <c r="R802" s="37">
        <v>0</v>
      </c>
      <c r="S802" s="37">
        <v>331</v>
      </c>
      <c r="T802" s="37">
        <v>0</v>
      </c>
      <c r="U802" s="37">
        <v>0</v>
      </c>
      <c r="V802" s="37">
        <v>45</v>
      </c>
    </row>
    <row r="803" spans="1:22" x14ac:dyDescent="0.3">
      <c r="A803">
        <f>VLOOKUP(novplus_data[[#This Row],[Locationid]], [1]LibPAS_data!$A$2:$D$264, 4, FALSE)</f>
        <v>405419</v>
      </c>
      <c r="B803" s="8" t="str">
        <f>TEXT(C803,"yyyy")&amp;"-"&amp;"Q"&amp;LOOKUP(MONTH(C803),{1,4,7,10},{1,2,3,4})</f>
        <v>2017-Q1</v>
      </c>
      <c r="C803" s="9">
        <v>42736</v>
      </c>
      <c r="D803" s="43">
        <f>YEAR(DATE(YEAR(novplus_data[[#This Row],[Date]]), MONTH(novplus_data[[#This Row],[Date]])+6,1))</f>
        <v>2017</v>
      </c>
      <c r="E803" s="37" t="str">
        <f>TEXT(novplus_data[[#This Row],[Date]], "YYYY")</f>
        <v>2017</v>
      </c>
      <c r="F803" s="43" t="str">
        <f>TEXT(novplus_data[[#This Row],[Date]], "MMM")</f>
        <v>Jan</v>
      </c>
      <c r="G803" s="37" t="str">
        <f>VLOOKUP(I803,[1]LibPAS_data!$A$2:$C$601,3,FALSE)</f>
        <v>Pima</v>
      </c>
      <c r="H803" s="37" t="str">
        <f>VLOOKUP(I803,[1]LibPAS_data!$A$2:$C$601,2,FALSE)</f>
        <v>Pima County Public Library</v>
      </c>
      <c r="I803" s="11" t="s">
        <v>38</v>
      </c>
      <c r="K803" s="37" t="s">
        <v>19</v>
      </c>
      <c r="L803" s="37" t="s">
        <v>16</v>
      </c>
      <c r="M803" s="37">
        <v>30034</v>
      </c>
      <c r="N803" s="37">
        <v>96421</v>
      </c>
      <c r="O803" s="37">
        <v>0</v>
      </c>
      <c r="P803" s="37">
        <v>0</v>
      </c>
      <c r="Q803" s="37">
        <v>0</v>
      </c>
      <c r="R803" s="37">
        <v>0</v>
      </c>
      <c r="S803" s="37">
        <v>0</v>
      </c>
      <c r="T803" s="37">
        <v>0</v>
      </c>
      <c r="U803" s="37">
        <v>0</v>
      </c>
      <c r="V803" s="37">
        <v>0</v>
      </c>
    </row>
    <row r="804" spans="1:22" x14ac:dyDescent="0.3">
      <c r="A804">
        <f>VLOOKUP(novplus_data[[#This Row],[Locationid]], [1]LibPAS_data!$A$2:$D$264, 4, FALSE)</f>
        <v>8901</v>
      </c>
      <c r="B804" s="8" t="str">
        <f>TEXT(C804,"yyyy")&amp;"-"&amp;"Q"&amp;LOOKUP(MONTH(C804),{1,4,7,10},{1,2,3,4})</f>
        <v>2017-Q1</v>
      </c>
      <c r="C804" s="9">
        <v>42736</v>
      </c>
      <c r="D804" s="43">
        <f>YEAR(DATE(YEAR(novplus_data[[#This Row],[Date]]), MONTH(novplus_data[[#This Row],[Date]])+6,1))</f>
        <v>2017</v>
      </c>
      <c r="E804" s="37" t="str">
        <f>TEXT(novplus_data[[#This Row],[Date]], "YYYY")</f>
        <v>2017</v>
      </c>
      <c r="F804" s="43" t="str">
        <f>TEXT(novplus_data[[#This Row],[Date]], "MMM")</f>
        <v>Jan</v>
      </c>
      <c r="G804" s="37" t="str">
        <f>VLOOKUP(I804,[1]LibPAS_data!$A$2:$C$601,3,FALSE)</f>
        <v>Pinal</v>
      </c>
      <c r="H804" s="37" t="str">
        <f>VLOOKUP(I804,[1]LibPAS_data!$A$2:$C$601,2,FALSE)</f>
        <v>Pinal County Library District</v>
      </c>
      <c r="I804" s="11" t="s">
        <v>54</v>
      </c>
      <c r="K804" s="37" t="s">
        <v>15</v>
      </c>
      <c r="L804" s="37" t="s">
        <v>16</v>
      </c>
      <c r="M804" s="37">
        <v>65</v>
      </c>
      <c r="N804" s="37">
        <v>206</v>
      </c>
      <c r="O804" s="37">
        <v>0</v>
      </c>
      <c r="P804" s="37">
        <v>0</v>
      </c>
      <c r="Q804" s="37">
        <v>0</v>
      </c>
      <c r="R804" s="37">
        <v>0</v>
      </c>
      <c r="S804" s="37">
        <v>153</v>
      </c>
      <c r="T804" s="37">
        <v>0</v>
      </c>
      <c r="U804" s="37">
        <v>0</v>
      </c>
      <c r="V804" s="37">
        <v>7</v>
      </c>
    </row>
    <row r="805" spans="1:22" x14ac:dyDescent="0.3">
      <c r="A805">
        <f>VLOOKUP(novplus_data[[#This Row],[Locationid]], [1]LibPAS_data!$A$2:$D$264, 4, FALSE)</f>
        <v>29416</v>
      </c>
      <c r="B805" s="8" t="str">
        <f>TEXT(C805,"yyyy")&amp;"-"&amp;"Q"&amp;LOOKUP(MONTH(C805),{1,4,7,10},{1,2,3,4})</f>
        <v>2017-Q1</v>
      </c>
      <c r="C805" s="9">
        <v>42736</v>
      </c>
      <c r="D805" s="43">
        <f>YEAR(DATE(YEAR(novplus_data[[#This Row],[Date]]), MONTH(novplus_data[[#This Row],[Date]])+6,1))</f>
        <v>2017</v>
      </c>
      <c r="E805" s="37" t="str">
        <f>TEXT(novplus_data[[#This Row],[Date]], "YYYY")</f>
        <v>2017</v>
      </c>
      <c r="F805" s="43" t="str">
        <f>TEXT(novplus_data[[#This Row],[Date]], "MMM")</f>
        <v>Jan</v>
      </c>
      <c r="G805" s="37" t="str">
        <f>VLOOKUP(I805,[1]LibPAS_data!$A$2:$C$601,3,FALSE)</f>
        <v>Yavapai</v>
      </c>
      <c r="H805" s="37" t="str">
        <f>VLOOKUP(I805,[1]LibPAS_data!$A$2:$C$601,2,FALSE)</f>
        <v>Prescott Public Library</v>
      </c>
      <c r="I805" s="11" t="s">
        <v>39</v>
      </c>
      <c r="K805" s="37" t="s">
        <v>15</v>
      </c>
      <c r="L805" s="37" t="s">
        <v>16</v>
      </c>
      <c r="M805" s="37">
        <v>48</v>
      </c>
      <c r="N805" s="37">
        <v>134</v>
      </c>
      <c r="O805" s="37">
        <v>0</v>
      </c>
      <c r="P805" s="37">
        <v>0</v>
      </c>
      <c r="Q805" s="37">
        <v>0</v>
      </c>
      <c r="R805" s="37">
        <v>0</v>
      </c>
      <c r="S805" s="37">
        <v>200</v>
      </c>
      <c r="T805" s="37">
        <v>0</v>
      </c>
      <c r="U805" s="37">
        <v>0</v>
      </c>
      <c r="V805" s="37">
        <v>74</v>
      </c>
    </row>
    <row r="806" spans="1:22" x14ac:dyDescent="0.3">
      <c r="A806">
        <f>VLOOKUP(novplus_data[[#This Row],[Locationid]], [1]LibPAS_data!$A$2:$D$264, 4, FALSE)</f>
        <v>11980</v>
      </c>
      <c r="B806" s="8" t="str">
        <f>TEXT(C806,"yyyy")&amp;"-"&amp;"Q"&amp;LOOKUP(MONTH(C806),{1,4,7,10},{1,2,3,4})</f>
        <v>2017-Q1</v>
      </c>
      <c r="C806" s="9">
        <v>42736</v>
      </c>
      <c r="D806" s="43">
        <f>YEAR(DATE(YEAR(novplus_data[[#This Row],[Date]]), MONTH(novplus_data[[#This Row],[Date]])+6,1))</f>
        <v>2017</v>
      </c>
      <c r="E806" s="37" t="str">
        <f>TEXT(novplus_data[[#This Row],[Date]], "YYYY")</f>
        <v>2017</v>
      </c>
      <c r="F806" s="43" t="str">
        <f>TEXT(novplus_data[[#This Row],[Date]], "MMM")</f>
        <v>Jan</v>
      </c>
      <c r="G806" s="37" t="str">
        <f>VLOOKUP(I806,[1]LibPAS_data!$A$2:$C$601,3,FALSE)</f>
        <v>Graham</v>
      </c>
      <c r="H806" s="37" t="str">
        <f>VLOOKUP(I806,[1]LibPAS_data!$A$2:$C$601,2,FALSE)</f>
        <v>Safford City - Graham County Library</v>
      </c>
      <c r="I806" s="11" t="s">
        <v>41</v>
      </c>
      <c r="K806" s="37" t="s">
        <v>15</v>
      </c>
      <c r="L806" s="37" t="s">
        <v>16</v>
      </c>
      <c r="M806" s="37">
        <v>3</v>
      </c>
      <c r="N806" s="37">
        <v>22</v>
      </c>
      <c r="O806" s="37">
        <v>0</v>
      </c>
      <c r="P806" s="37">
        <v>0</v>
      </c>
      <c r="Q806" s="37">
        <v>0</v>
      </c>
      <c r="R806" s="37">
        <v>0</v>
      </c>
      <c r="S806" s="37">
        <v>19</v>
      </c>
      <c r="T806" s="37">
        <v>0</v>
      </c>
      <c r="U806" s="37">
        <v>0</v>
      </c>
      <c r="V806" s="37">
        <v>0</v>
      </c>
    </row>
    <row r="807" spans="1:22" x14ac:dyDescent="0.3">
      <c r="A807">
        <f>VLOOKUP(novplus_data[[#This Row],[Locationid]], [1]LibPAS_data!$A$2:$D$264, 4, FALSE)</f>
        <v>9301</v>
      </c>
      <c r="B807" s="8" t="str">
        <f>TEXT(C807,"yyyy")&amp;"-"&amp;"Q"&amp;LOOKUP(MONTH(C807),{1,4,7,10},{1,2,3,4})</f>
        <v>2017-Q1</v>
      </c>
      <c r="C807" s="9">
        <v>42736</v>
      </c>
      <c r="D807" s="43">
        <f>YEAR(DATE(YEAR(novplus_data[[#This Row],[Date]]), MONTH(novplus_data[[#This Row],[Date]])+6,1))</f>
        <v>2017</v>
      </c>
      <c r="E807" s="37" t="str">
        <f>TEXT(novplus_data[[#This Row],[Date]], "YYYY")</f>
        <v>2017</v>
      </c>
      <c r="F807" s="43" t="str">
        <f>TEXT(novplus_data[[#This Row],[Date]], "MMM")</f>
        <v>Jan</v>
      </c>
      <c r="G807" s="37" t="str">
        <f>VLOOKUP(I807,[1]LibPAS_data!$A$2:$C$601,3,FALSE)</f>
        <v>Yavapai</v>
      </c>
      <c r="H807" s="37" t="str">
        <f>VLOOKUP(I807,[1]LibPAS_data!$A$2:$C$601,2,FALSE)</f>
        <v>Yavapai County Library District</v>
      </c>
      <c r="I807" s="11" t="s">
        <v>43</v>
      </c>
      <c r="K807" s="37" t="s">
        <v>21</v>
      </c>
      <c r="L807" s="37" t="s">
        <v>16</v>
      </c>
      <c r="M807" s="37">
        <v>59494</v>
      </c>
      <c r="N807" s="37">
        <v>157497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37">
        <v>0</v>
      </c>
      <c r="U807" s="37">
        <v>0</v>
      </c>
      <c r="V807" s="37">
        <v>0</v>
      </c>
    </row>
    <row r="808" spans="1:22" x14ac:dyDescent="0.3">
      <c r="A808" t="e">
        <f>VLOOKUP(novplus_data[[#This Row],[Locationid]], [1]LibPAS_data!$A$2:$D$264, 4, FALSE)</f>
        <v>#N/A</v>
      </c>
      <c r="B808" s="8" t="str">
        <f>TEXT(C808,"yyyy")&amp;"-"&amp;"Q"&amp;LOOKUP(MONTH(C808),{1,4,7,10},{1,2,3,4})</f>
        <v>2017-Q1</v>
      </c>
      <c r="C808" s="9">
        <v>42736</v>
      </c>
      <c r="D808" s="43">
        <f>YEAR(DATE(YEAR(novplus_data[[#This Row],[Date]]), MONTH(novplus_data[[#This Row],[Date]])+6,1))</f>
        <v>2017</v>
      </c>
      <c r="E808" s="37" t="str">
        <f>TEXT(novplus_data[[#This Row],[Date]], "YYYY")</f>
        <v>2017</v>
      </c>
      <c r="F808" s="43" t="str">
        <f>TEXT(novplus_data[[#This Row],[Date]], "MMM")</f>
        <v>Jan</v>
      </c>
      <c r="G808" s="37" t="str">
        <f>VLOOKUP(I808,[1]LibPAS_data!$A$2:$C$601,3,FALSE)</f>
        <v>Yuma</v>
      </c>
      <c r="H808" s="37" t="str">
        <f>VLOOKUP(I808,[1]LibPAS_data!$A$2:$C$601,2,FALSE)</f>
        <v>Yuma County Library District</v>
      </c>
      <c r="I808" s="11" t="s">
        <v>44</v>
      </c>
      <c r="K808" s="37" t="s">
        <v>22</v>
      </c>
      <c r="L808" s="37" t="s">
        <v>16</v>
      </c>
      <c r="M808" s="37">
        <v>27</v>
      </c>
      <c r="N808" s="37">
        <v>45</v>
      </c>
      <c r="O808" s="37">
        <v>0</v>
      </c>
      <c r="P808" s="37">
        <v>0</v>
      </c>
      <c r="Q808" s="37">
        <v>0</v>
      </c>
      <c r="R808" s="37">
        <v>0</v>
      </c>
      <c r="S808" s="37">
        <v>52</v>
      </c>
      <c r="T808" s="37">
        <v>0</v>
      </c>
      <c r="U808" s="37">
        <v>0</v>
      </c>
      <c r="V808" s="37">
        <v>0</v>
      </c>
    </row>
    <row r="809" spans="1:22" x14ac:dyDescent="0.3">
      <c r="A809" t="e">
        <f>VLOOKUP(novplus_data[[#This Row],[Locationid]], [1]LibPAS_data!$A$2:$D$264, 4, FALSE)</f>
        <v>#N/A</v>
      </c>
      <c r="B809" s="8" t="str">
        <f>TEXT(C809,"yyyy")&amp;"-"&amp;"Q"&amp;LOOKUP(MONTH(C809),{1,4,7,10},{1,2,3,4})</f>
        <v>2017-Q1</v>
      </c>
      <c r="C809" s="9">
        <v>42736</v>
      </c>
      <c r="D809" s="43">
        <f>YEAR(DATE(YEAR(novplus_data[[#This Row],[Date]]), MONTH(novplus_data[[#This Row],[Date]])+6,1))</f>
        <v>2017</v>
      </c>
      <c r="E809" s="37" t="str">
        <f>TEXT(novplus_data[[#This Row],[Date]], "YYYY")</f>
        <v>2017</v>
      </c>
      <c r="F809" s="43" t="str">
        <f>TEXT(novplus_data[[#This Row],[Date]], "MMM")</f>
        <v>Jan</v>
      </c>
      <c r="G809" s="37" t="str">
        <f>VLOOKUP(I809,[1]LibPAS_data!$A$2:$C$601,3,FALSE)</f>
        <v>Yuma</v>
      </c>
      <c r="H809" s="37" t="str">
        <f>VLOOKUP(I809,[1]LibPAS_data!$A$2:$C$601,2,FALSE)</f>
        <v>Yuma County Library District</v>
      </c>
      <c r="I809" s="11" t="s">
        <v>44</v>
      </c>
      <c r="K809" s="37" t="s">
        <v>23</v>
      </c>
      <c r="L809" s="37" t="s">
        <v>16</v>
      </c>
      <c r="M809" s="37">
        <v>6115</v>
      </c>
      <c r="N809" s="37">
        <v>21025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37">
        <v>0</v>
      </c>
      <c r="U809" s="37">
        <v>0</v>
      </c>
      <c r="V809" s="37">
        <v>0</v>
      </c>
    </row>
    <row r="810" spans="1:22" x14ac:dyDescent="0.3">
      <c r="A810">
        <f>VLOOKUP(novplus_data[[#This Row],[Locationid]], [1]LibPAS_data!$A$2:$D$264, 4, FALSE)</f>
        <v>11452</v>
      </c>
      <c r="B810" s="8" t="str">
        <f>TEXT(C810,"yyyy")&amp;"-"&amp;"Q"&amp;LOOKUP(MONTH(C810),{1,4,7,10},{1,2,3,4})</f>
        <v>2017-Q1</v>
      </c>
      <c r="C810" s="9">
        <v>42767</v>
      </c>
      <c r="D810" s="43">
        <f>YEAR(DATE(YEAR(novplus_data[[#This Row],[Date]]), MONTH(novplus_data[[#This Row],[Date]])+6,1))</f>
        <v>2017</v>
      </c>
      <c r="E810" s="37" t="str">
        <f>TEXT(novplus_data[[#This Row],[Date]], "YYYY")</f>
        <v>2017</v>
      </c>
      <c r="F810" s="43" t="str">
        <f>TEXT(novplus_data[[#This Row],[Date]], "MMM")</f>
        <v>Feb</v>
      </c>
      <c r="G810" s="37" t="str">
        <f>VLOOKUP(I810,[1]LibPAS_data!$A$2:$C$601,3,FALSE)</f>
        <v>Apache</v>
      </c>
      <c r="H810" s="37" t="str">
        <f>VLOOKUP(I810,[1]LibPAS_data!$A$2:$C$601,2,FALSE)</f>
        <v>Apache County Library District Office</v>
      </c>
      <c r="I810" s="3" t="s">
        <v>29</v>
      </c>
      <c r="K810" s="37" t="s">
        <v>15</v>
      </c>
      <c r="L810" s="37" t="s">
        <v>16</v>
      </c>
      <c r="M810" s="37">
        <v>3</v>
      </c>
      <c r="N810" s="37">
        <v>3</v>
      </c>
      <c r="O810" s="37">
        <v>0</v>
      </c>
      <c r="P810" s="37">
        <v>0</v>
      </c>
      <c r="Q810" s="37">
        <v>0</v>
      </c>
      <c r="R810" s="37">
        <v>0</v>
      </c>
      <c r="S810" s="37">
        <v>4</v>
      </c>
      <c r="T810" s="37">
        <v>0</v>
      </c>
      <c r="U810" s="37">
        <v>0</v>
      </c>
      <c r="V810" s="37">
        <v>0</v>
      </c>
    </row>
    <row r="811" spans="1:22" x14ac:dyDescent="0.3">
      <c r="A811" t="e">
        <f>VLOOKUP(novplus_data[[#This Row],[Locationid]], [1]LibPAS_data!$A$2:$D$264, 4, FALSE)</f>
        <v>#N/A</v>
      </c>
      <c r="B811" s="8" t="str">
        <f>TEXT(C811,"yyyy")&amp;"-"&amp;"Q"&amp;LOOKUP(MONTH(C811),{1,4,7,10},{1,2,3,4})</f>
        <v>2017-Q1</v>
      </c>
      <c r="C811" s="9">
        <v>42767</v>
      </c>
      <c r="D811" s="43">
        <f>YEAR(DATE(YEAR(novplus_data[[#This Row],[Date]]), MONTH(novplus_data[[#This Row],[Date]])+6,1))</f>
        <v>2017</v>
      </c>
      <c r="E811" s="37" t="str">
        <f>TEXT(novplus_data[[#This Row],[Date]], "YYYY")</f>
        <v>2017</v>
      </c>
      <c r="F811" s="43" t="str">
        <f>TEXT(novplus_data[[#This Row],[Date]], "MMM")</f>
        <v>Feb</v>
      </c>
      <c r="G811" s="37" t="str">
        <f>VLOOKUP(I811,[1]LibPAS_data!$A$2:$C$601,3,FALSE)</f>
        <v>State</v>
      </c>
      <c r="H811" s="37" t="str">
        <f>VLOOKUP(I811,[1]LibPAS_data!$A$2:$C$601,2,FALSE)</f>
        <v>Arizona State Library</v>
      </c>
      <c r="I811" s="11" t="s">
        <v>42</v>
      </c>
      <c r="K811" s="37" t="s">
        <v>17</v>
      </c>
      <c r="L811" s="37" t="s">
        <v>16</v>
      </c>
      <c r="M811" s="37">
        <v>150</v>
      </c>
      <c r="N811" s="37">
        <v>434</v>
      </c>
      <c r="O811" s="37">
        <v>0</v>
      </c>
      <c r="P811" s="37">
        <v>0</v>
      </c>
      <c r="Q811" s="37">
        <v>0</v>
      </c>
      <c r="R811" s="37">
        <v>0</v>
      </c>
      <c r="S811" s="37">
        <v>455</v>
      </c>
      <c r="T811" s="37">
        <v>0</v>
      </c>
      <c r="U811" s="37">
        <v>0</v>
      </c>
      <c r="V811" s="37">
        <v>0</v>
      </c>
    </row>
    <row r="812" spans="1:22" x14ac:dyDescent="0.3">
      <c r="A812" t="e">
        <f>VLOOKUP(novplus_data[[#This Row],[Locationid]], [1]LibPAS_data!$A$2:$D$264, 4, FALSE)</f>
        <v>#N/A</v>
      </c>
      <c r="B812" s="8" t="str">
        <f>TEXT(C812,"yyyy")&amp;"-"&amp;"Q"&amp;LOOKUP(MONTH(C812),{1,4,7,10},{1,2,3,4})</f>
        <v>2017-Q1</v>
      </c>
      <c r="C812" s="9">
        <v>42767</v>
      </c>
      <c r="D812" s="43">
        <f>YEAR(DATE(YEAR(novplus_data[[#This Row],[Date]]), MONTH(novplus_data[[#This Row],[Date]])+6,1))</f>
        <v>2017</v>
      </c>
      <c r="E812" s="37" t="str">
        <f>TEXT(novplus_data[[#This Row],[Date]], "YYYY")</f>
        <v>2017</v>
      </c>
      <c r="F812" s="43" t="str">
        <f>TEXT(novplus_data[[#This Row],[Date]], "MMM")</f>
        <v>Feb</v>
      </c>
      <c r="G812" s="37" t="str">
        <f>VLOOKUP(I812,[1]LibPAS_data!$A$2:$C$601,3,FALSE)</f>
        <v>State</v>
      </c>
      <c r="H812" s="37" t="str">
        <f>VLOOKUP(I812,[1]LibPAS_data!$A$2:$C$601,2,FALSE)</f>
        <v>Arizona State Library</v>
      </c>
      <c r="I812" s="11" t="s">
        <v>42</v>
      </c>
      <c r="K812" s="37" t="s">
        <v>15</v>
      </c>
      <c r="L812" s="37" t="s">
        <v>16</v>
      </c>
      <c r="M812" s="37">
        <v>58</v>
      </c>
      <c r="N812" s="37">
        <v>161</v>
      </c>
      <c r="O812" s="37">
        <v>0</v>
      </c>
      <c r="P812" s="37">
        <v>0</v>
      </c>
      <c r="Q812" s="37">
        <v>0</v>
      </c>
      <c r="R812" s="37">
        <v>0</v>
      </c>
      <c r="S812" s="37">
        <v>87</v>
      </c>
      <c r="T812" s="37">
        <v>0</v>
      </c>
      <c r="U812" s="37">
        <v>0</v>
      </c>
      <c r="V812" s="37">
        <v>0</v>
      </c>
    </row>
    <row r="813" spans="1:22" x14ac:dyDescent="0.3">
      <c r="A813">
        <f>VLOOKUP(novplus_data[[#This Row],[Locationid]], [1]LibPAS_data!$A$2:$D$264, 4, FALSE)</f>
        <v>1469</v>
      </c>
      <c r="B813" s="8" t="str">
        <f>TEXT(C813,"yyyy")&amp;"-"&amp;"Q"&amp;LOOKUP(MONTH(C813),{1,4,7,10},{1,2,3,4})</f>
        <v>2017-Q1</v>
      </c>
      <c r="C813" s="9">
        <v>42767</v>
      </c>
      <c r="D813" s="43">
        <f>YEAR(DATE(YEAR(novplus_data[[#This Row],[Date]]), MONTH(novplus_data[[#This Row],[Date]])+6,1))</f>
        <v>2017</v>
      </c>
      <c r="E813" s="37" t="str">
        <f>TEXT(novplus_data[[#This Row],[Date]], "YYYY")</f>
        <v>2017</v>
      </c>
      <c r="F813" s="43" t="str">
        <f>TEXT(novplus_data[[#This Row],[Date]], "MMM")</f>
        <v>Feb</v>
      </c>
      <c r="G813" s="37" t="str">
        <f>VLOOKUP(I813,[1]LibPAS_data!$A$2:$C$601,3,FALSE)</f>
        <v>Cochise</v>
      </c>
      <c r="H813" s="37" t="str">
        <f>VLOOKUP(I813,[1]LibPAS_data!$A$2:$C$601,2,FALSE)</f>
        <v>Cochise County Library District</v>
      </c>
      <c r="I813" s="11" t="s">
        <v>32</v>
      </c>
      <c r="K813" s="37" t="s">
        <v>18</v>
      </c>
      <c r="L813" s="37" t="s">
        <v>16</v>
      </c>
      <c r="M813" s="37">
        <v>70</v>
      </c>
      <c r="N813" s="37">
        <v>384</v>
      </c>
      <c r="O813" s="37">
        <v>0</v>
      </c>
      <c r="P813" s="37">
        <v>0</v>
      </c>
      <c r="Q813" s="37">
        <v>0</v>
      </c>
      <c r="R813" s="37">
        <v>0</v>
      </c>
      <c r="S813" s="37">
        <v>143</v>
      </c>
      <c r="T813" s="37">
        <v>0</v>
      </c>
      <c r="U813" s="37">
        <v>0</v>
      </c>
      <c r="V813" s="37">
        <v>0</v>
      </c>
    </row>
    <row r="814" spans="1:22" x14ac:dyDescent="0.3">
      <c r="A814">
        <f>VLOOKUP(novplus_data[[#This Row],[Locationid]], [1]LibPAS_data!$A$2:$D$264, 4, FALSE)</f>
        <v>72247</v>
      </c>
      <c r="B814" s="8" t="str">
        <f>TEXT(C814,"yyyy")&amp;"-"&amp;"Q"&amp;LOOKUP(MONTH(C814),{1,4,7,10},{1,2,3,4})</f>
        <v>2017-Q1</v>
      </c>
      <c r="C814" s="9">
        <v>42767</v>
      </c>
      <c r="D814" s="43">
        <f>YEAR(DATE(YEAR(novplus_data[[#This Row],[Date]]), MONTH(novplus_data[[#This Row],[Date]])+6,1))</f>
        <v>2017</v>
      </c>
      <c r="E814" s="37" t="str">
        <f>TEXT(novplus_data[[#This Row],[Date]], "YYYY")</f>
        <v>2017</v>
      </c>
      <c r="F814" s="43" t="str">
        <f>TEXT(novplus_data[[#This Row],[Date]], "MMM")</f>
        <v>Feb</v>
      </c>
      <c r="G814" s="37" t="str">
        <f>VLOOKUP(I814,[1]LibPAS_data!$A$2:$C$601,3,FALSE)</f>
        <v>Coconino</v>
      </c>
      <c r="H814" s="37" t="str">
        <f>VLOOKUP(I814,[1]LibPAS_data!$A$2:$C$601,2,FALSE)</f>
        <v>Flagstaff City-Coconino County Public Library</v>
      </c>
      <c r="I814" s="11" t="s">
        <v>33</v>
      </c>
      <c r="K814" s="37" t="s">
        <v>15</v>
      </c>
      <c r="L814" s="37" t="s">
        <v>16</v>
      </c>
      <c r="M814" s="37">
        <v>76</v>
      </c>
      <c r="N814" s="37">
        <v>329</v>
      </c>
      <c r="O814" s="37">
        <v>0</v>
      </c>
      <c r="P814" s="37">
        <v>0</v>
      </c>
      <c r="Q814" s="37">
        <v>0</v>
      </c>
      <c r="R814" s="37">
        <v>0</v>
      </c>
      <c r="S814" s="37">
        <v>254</v>
      </c>
      <c r="T814" s="37">
        <v>0</v>
      </c>
      <c r="U814" s="37">
        <v>0</v>
      </c>
      <c r="V814" s="37">
        <v>252</v>
      </c>
    </row>
    <row r="815" spans="1:22" x14ac:dyDescent="0.3">
      <c r="A815">
        <f>VLOOKUP(novplus_data[[#This Row],[Locationid]], [1]LibPAS_data!$A$2:$D$264, 4, FALSE)</f>
        <v>72</v>
      </c>
      <c r="B815" s="8" t="str">
        <f>TEXT(C815,"yyyy")&amp;"-"&amp;"Q"&amp;LOOKUP(MONTH(C815),{1,4,7,10},{1,2,3,4})</f>
        <v>2017-Q1</v>
      </c>
      <c r="C815" s="9">
        <v>42767</v>
      </c>
      <c r="D815" s="43">
        <f>YEAR(DATE(YEAR(novplus_data[[#This Row],[Date]]), MONTH(novplus_data[[#This Row],[Date]])+6,1))</f>
        <v>2017</v>
      </c>
      <c r="E815" s="37" t="str">
        <f>TEXT(novplus_data[[#This Row],[Date]], "YYYY")</f>
        <v>2017</v>
      </c>
      <c r="F815" s="43" t="str">
        <f>TEXT(novplus_data[[#This Row],[Date]], "MMM")</f>
        <v>Feb</v>
      </c>
      <c r="G815" s="37" t="str">
        <f>VLOOKUP(I815,[1]LibPAS_data!$A$2:$C$601,3,FALSE)</f>
        <v>Gila</v>
      </c>
      <c r="H815" s="37" t="str">
        <f>VLOOKUP(I815,[1]LibPAS_data!$A$2:$C$601,2,FALSE)</f>
        <v>Gila County Library District</v>
      </c>
      <c r="I815" s="13" t="s">
        <v>34</v>
      </c>
      <c r="K815" s="37" t="s">
        <v>15</v>
      </c>
      <c r="L815" s="37" t="s">
        <v>16</v>
      </c>
      <c r="M815" s="37">
        <v>27</v>
      </c>
      <c r="N815" s="37">
        <v>114</v>
      </c>
      <c r="O815" s="37">
        <v>0</v>
      </c>
      <c r="P815" s="37">
        <v>0</v>
      </c>
      <c r="Q815" s="37">
        <v>0</v>
      </c>
      <c r="R815" s="37">
        <v>0</v>
      </c>
      <c r="S815" s="37">
        <v>61</v>
      </c>
      <c r="T815" s="37">
        <v>0</v>
      </c>
      <c r="U815" s="37">
        <v>0</v>
      </c>
      <c r="V815" s="37">
        <v>0</v>
      </c>
    </row>
    <row r="816" spans="1:22" x14ac:dyDescent="0.3">
      <c r="A816" t="e">
        <f>VLOOKUP(novplus_data[[#This Row],[Locationid]], [1]LibPAS_data!$A$2:$D$264, 4, FALSE)</f>
        <v>#N/A</v>
      </c>
      <c r="B816" s="8" t="str">
        <f>TEXT(C816,"yyyy")&amp;"-"&amp;"Q"&amp;LOOKUP(MONTH(C816),{1,4,7,10},{1,2,3,4})</f>
        <v>2017-Q1</v>
      </c>
      <c r="C816" s="9">
        <v>42767</v>
      </c>
      <c r="D816" s="43">
        <f>YEAR(DATE(YEAR(novplus_data[[#This Row],[Date]]), MONTH(novplus_data[[#This Row],[Date]])+6,1))</f>
        <v>2017</v>
      </c>
      <c r="E816" s="37" t="str">
        <f>TEXT(novplus_data[[#This Row],[Date]], "YYYY")</f>
        <v>2017</v>
      </c>
      <c r="F816" s="43" t="str">
        <f>TEXT(novplus_data[[#This Row],[Date]], "MMM")</f>
        <v>Feb</v>
      </c>
      <c r="G816" s="37" t="str">
        <f>VLOOKUP(I816,[1]LibPAS_data!$A$2:$C$601,3,FALSE)</f>
        <v>Mohave</v>
      </c>
      <c r="H816" s="37" t="str">
        <f>VLOOKUP(I816,[1]LibPAS_data!$A$2:$C$601,2,FALSE)</f>
        <v>Kingman Branch Library</v>
      </c>
      <c r="I816" s="3" t="s">
        <v>93</v>
      </c>
      <c r="K816" s="37" t="s">
        <v>15</v>
      </c>
      <c r="L816" s="37" t="s">
        <v>16</v>
      </c>
      <c r="M816" s="37">
        <v>78</v>
      </c>
      <c r="N816" s="37">
        <v>237</v>
      </c>
      <c r="O816" s="37">
        <v>0</v>
      </c>
      <c r="P816" s="37">
        <v>0</v>
      </c>
      <c r="Q816" s="37">
        <v>0</v>
      </c>
      <c r="R816" s="37">
        <v>0</v>
      </c>
      <c r="S816" s="37">
        <v>256</v>
      </c>
      <c r="T816" s="37">
        <v>0</v>
      </c>
      <c r="U816" s="37">
        <v>0</v>
      </c>
      <c r="V816" s="37">
        <v>0</v>
      </c>
    </row>
    <row r="817" spans="1:22" x14ac:dyDescent="0.3">
      <c r="A817" t="e">
        <f>VLOOKUP(novplus_data[[#This Row],[Locationid]], [1]LibPAS_data!$A$2:$D$264, 4, FALSE)</f>
        <v>#N/A</v>
      </c>
      <c r="B817" s="8" t="str">
        <f>TEXT(C817,"yyyy")&amp;"-"&amp;"Q"&amp;LOOKUP(MONTH(C817),{1,4,7,10},{1,2,3,4})</f>
        <v>2017-Q1</v>
      </c>
      <c r="C817" s="9">
        <v>42767</v>
      </c>
      <c r="D817" s="43">
        <f>YEAR(DATE(YEAR(novplus_data[[#This Row],[Date]]), MONTH(novplus_data[[#This Row],[Date]])+6,1))</f>
        <v>2017</v>
      </c>
      <c r="E817" s="37" t="str">
        <f>TEXT(novplus_data[[#This Row],[Date]], "YYYY")</f>
        <v>2017</v>
      </c>
      <c r="F817" s="43" t="str">
        <f>TEXT(novplus_data[[#This Row],[Date]], "MMM")</f>
        <v>Feb</v>
      </c>
      <c r="G817" s="37" t="str">
        <f>VLOOKUP(I817,[1]LibPAS_data!$A$2:$C$601,3,FALSE)</f>
        <v>Mohave</v>
      </c>
      <c r="H817" s="37" t="str">
        <f>VLOOKUP(I817,[1]LibPAS_data!$A$2:$C$601,2,FALSE)</f>
        <v>Lake Havasu Branch Library</v>
      </c>
      <c r="I817" s="12" t="s">
        <v>89</v>
      </c>
      <c r="K817" s="37" t="s">
        <v>15</v>
      </c>
      <c r="L817" s="37" t="s">
        <v>16</v>
      </c>
      <c r="M817" s="37">
        <v>4</v>
      </c>
      <c r="N817" s="37">
        <v>10</v>
      </c>
      <c r="O817" s="37">
        <v>0</v>
      </c>
      <c r="P817" s="37">
        <v>0</v>
      </c>
      <c r="Q817" s="37">
        <v>0</v>
      </c>
      <c r="R817" s="37">
        <v>0</v>
      </c>
      <c r="S817" s="37">
        <v>2</v>
      </c>
      <c r="T817" s="37">
        <v>0</v>
      </c>
      <c r="U817" s="37">
        <v>0</v>
      </c>
      <c r="V817" s="37">
        <v>0</v>
      </c>
    </row>
    <row r="818" spans="1:22" x14ac:dyDescent="0.3">
      <c r="A818">
        <f>VLOOKUP(novplus_data[[#This Row],[Locationid]], [1]LibPAS_data!$A$2:$D$264, 4, FALSE)</f>
        <v>87143</v>
      </c>
      <c r="B818" s="8" t="str">
        <f>TEXT(C818,"yyyy")&amp;"-"&amp;"Q"&amp;LOOKUP(MONTH(C818),{1,4,7,10},{1,2,3,4})</f>
        <v>2017-Q1</v>
      </c>
      <c r="C818" s="9">
        <v>42767</v>
      </c>
      <c r="D818" s="43">
        <f>YEAR(DATE(YEAR(novplus_data[[#This Row],[Date]]), MONTH(novplus_data[[#This Row],[Date]])+6,1))</f>
        <v>2017</v>
      </c>
      <c r="E818" s="37" t="str">
        <f>TEXT(novplus_data[[#This Row],[Date]], "YYYY")</f>
        <v>2017</v>
      </c>
      <c r="F818" s="43" t="str">
        <f>TEXT(novplus_data[[#This Row],[Date]], "MMM")</f>
        <v>Feb</v>
      </c>
      <c r="G818" s="37" t="str">
        <f>VLOOKUP(I818,[1]LibPAS_data!$A$2:$C$601,3,FALSE)</f>
        <v>Mohave</v>
      </c>
      <c r="H818" s="37" t="str">
        <f>VLOOKUP(I818,[1]LibPAS_data!$A$2:$C$601,2,FALSE)</f>
        <v>Mohave County Library District</v>
      </c>
      <c r="I818" s="11" t="s">
        <v>36</v>
      </c>
      <c r="K818" s="37" t="s">
        <v>15</v>
      </c>
      <c r="L818" s="37" t="s">
        <v>16</v>
      </c>
      <c r="M818" s="37">
        <v>111</v>
      </c>
      <c r="N818" s="37">
        <v>679</v>
      </c>
      <c r="O818" s="37">
        <v>0</v>
      </c>
      <c r="P818" s="37">
        <v>0</v>
      </c>
      <c r="Q818" s="37">
        <v>0</v>
      </c>
      <c r="R818" s="37">
        <v>0</v>
      </c>
      <c r="S818" s="37">
        <v>572</v>
      </c>
      <c r="T818" s="37">
        <v>0</v>
      </c>
      <c r="U818" s="37">
        <v>0</v>
      </c>
      <c r="V818" s="37">
        <v>3</v>
      </c>
    </row>
    <row r="819" spans="1:22" x14ac:dyDescent="0.3">
      <c r="A819">
        <f>VLOOKUP(novplus_data[[#This Row],[Locationid]], [1]LibPAS_data!$A$2:$D$264, 4, FALSE)</f>
        <v>2461</v>
      </c>
      <c r="B819" s="8" t="str">
        <f>TEXT(C819,"yyyy")&amp;"-"&amp;"Q"&amp;LOOKUP(MONTH(C819),{1,4,7,10},{1,2,3,4})</f>
        <v>2017-Q1</v>
      </c>
      <c r="C819" s="9">
        <v>42767</v>
      </c>
      <c r="D819" s="43">
        <f>YEAR(DATE(YEAR(novplus_data[[#This Row],[Date]]), MONTH(novplus_data[[#This Row],[Date]])+6,1))</f>
        <v>2017</v>
      </c>
      <c r="E819" s="37" t="str">
        <f>TEXT(novplus_data[[#This Row],[Date]], "YYYY")</f>
        <v>2017</v>
      </c>
      <c r="F819" s="43" t="str">
        <f>TEXT(novplus_data[[#This Row],[Date]], "MMM")</f>
        <v>Feb</v>
      </c>
      <c r="G819" s="37" t="str">
        <f>VLOOKUP(I819,[1]LibPAS_data!$A$2:$C$601,3,FALSE)</f>
        <v>Navajo</v>
      </c>
      <c r="H819" s="37" t="str">
        <f>VLOOKUP(I819,[1]LibPAS_data!$A$2:$C$601,2,FALSE)</f>
        <v>Navajo County Library District</v>
      </c>
      <c r="I819" s="11" t="s">
        <v>37</v>
      </c>
      <c r="K819" s="37" t="s">
        <v>15</v>
      </c>
      <c r="L819" s="37" t="s">
        <v>16</v>
      </c>
      <c r="M819" s="37">
        <v>8</v>
      </c>
      <c r="N819" s="37">
        <v>13</v>
      </c>
      <c r="O819" s="37">
        <v>0</v>
      </c>
      <c r="P819" s="37">
        <v>0</v>
      </c>
      <c r="Q819" s="37">
        <v>0</v>
      </c>
      <c r="R819" s="37">
        <v>0</v>
      </c>
      <c r="S819" s="37">
        <v>7</v>
      </c>
      <c r="T819" s="37">
        <v>0</v>
      </c>
      <c r="U819" s="37">
        <v>0</v>
      </c>
      <c r="V819" s="37">
        <v>0</v>
      </c>
    </row>
    <row r="820" spans="1:22" x14ac:dyDescent="0.3">
      <c r="A820">
        <f>VLOOKUP(novplus_data[[#This Row],[Locationid]], [1]LibPAS_data!$A$2:$D$264, 4, FALSE)</f>
        <v>13597</v>
      </c>
      <c r="B820" s="8" t="str">
        <f>TEXT(C820,"yyyy")&amp;"-"&amp;"Q"&amp;LOOKUP(MONTH(C820),{1,4,7,10},{1,2,3,4})</f>
        <v>2017-Q1</v>
      </c>
      <c r="C820" s="9">
        <v>42767</v>
      </c>
      <c r="D820" s="43">
        <f>YEAR(DATE(YEAR(novplus_data[[#This Row],[Date]]), MONTH(novplus_data[[#This Row],[Date]])+6,1))</f>
        <v>2017</v>
      </c>
      <c r="E820" s="37" t="str">
        <f>TEXT(novplus_data[[#This Row],[Date]], "YYYY")</f>
        <v>2017</v>
      </c>
      <c r="F820" s="43" t="str">
        <f>TEXT(novplus_data[[#This Row],[Date]], "MMM")</f>
        <v>Feb</v>
      </c>
      <c r="G820" s="37" t="str">
        <f>VLOOKUP(I820,[1]LibPAS_data!$A$2:$C$601,3,FALSE)</f>
        <v>Gila</v>
      </c>
      <c r="H820" s="37" t="str">
        <f>VLOOKUP(I820,[1]LibPAS_data!$A$2:$C$601,2,FALSE)</f>
        <v>Payson Public Library</v>
      </c>
      <c r="I820" s="3" t="s">
        <v>94</v>
      </c>
      <c r="K820" s="37" t="s">
        <v>15</v>
      </c>
      <c r="L820" s="37" t="s">
        <v>16</v>
      </c>
      <c r="M820" s="37">
        <v>1</v>
      </c>
      <c r="N820" s="37">
        <v>1</v>
      </c>
      <c r="O820" s="37">
        <v>0</v>
      </c>
      <c r="P820" s="37">
        <v>0</v>
      </c>
      <c r="Q820" s="37">
        <v>0</v>
      </c>
      <c r="R820" s="37">
        <v>0</v>
      </c>
      <c r="S820" s="37">
        <v>0</v>
      </c>
      <c r="T820" s="37">
        <v>0</v>
      </c>
      <c r="U820" s="37">
        <v>0</v>
      </c>
      <c r="V820" s="37">
        <v>0</v>
      </c>
    </row>
    <row r="821" spans="1:22" x14ac:dyDescent="0.3">
      <c r="A821">
        <f>VLOOKUP(novplus_data[[#This Row],[Locationid]], [1]LibPAS_data!$A$2:$D$264, 4, FALSE)</f>
        <v>405419</v>
      </c>
      <c r="B821" s="8" t="str">
        <f>TEXT(C821,"yyyy")&amp;"-"&amp;"Q"&amp;LOOKUP(MONTH(C821),{1,4,7,10},{1,2,3,4})</f>
        <v>2017-Q1</v>
      </c>
      <c r="C821" s="9">
        <v>42767</v>
      </c>
      <c r="D821" s="43">
        <f>YEAR(DATE(YEAR(novplus_data[[#This Row],[Date]]), MONTH(novplus_data[[#This Row],[Date]])+6,1))</f>
        <v>2017</v>
      </c>
      <c r="E821" s="37" t="str">
        <f>TEXT(novplus_data[[#This Row],[Date]], "YYYY")</f>
        <v>2017</v>
      </c>
      <c r="F821" s="43" t="str">
        <f>TEXT(novplus_data[[#This Row],[Date]], "MMM")</f>
        <v>Feb</v>
      </c>
      <c r="G821" s="37" t="str">
        <f>VLOOKUP(I821,[1]LibPAS_data!$A$2:$C$601,3,FALSE)</f>
        <v>Pima</v>
      </c>
      <c r="H821" s="37" t="str">
        <f>VLOOKUP(I821,[1]LibPAS_data!$A$2:$C$601,2,FALSE)</f>
        <v>Pima County Public Library</v>
      </c>
      <c r="I821" s="11" t="s">
        <v>38</v>
      </c>
      <c r="K821" s="37" t="s">
        <v>68</v>
      </c>
      <c r="L821" s="37" t="s">
        <v>16</v>
      </c>
      <c r="M821" s="37">
        <v>361190</v>
      </c>
      <c r="N821" s="37">
        <v>361996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37">
        <v>0</v>
      </c>
      <c r="U821" s="37">
        <v>0</v>
      </c>
      <c r="V821" s="37">
        <v>0</v>
      </c>
    </row>
    <row r="822" spans="1:22" x14ac:dyDescent="0.3">
      <c r="A822">
        <f>VLOOKUP(novplus_data[[#This Row],[Locationid]], [1]LibPAS_data!$A$2:$D$264, 4, FALSE)</f>
        <v>405419</v>
      </c>
      <c r="B822" s="8" t="str">
        <f>TEXT(C822,"yyyy")&amp;"-"&amp;"Q"&amp;LOOKUP(MONTH(C822),{1,4,7,10},{1,2,3,4})</f>
        <v>2017-Q1</v>
      </c>
      <c r="C822" s="9">
        <v>42767</v>
      </c>
      <c r="D822" s="43">
        <f>YEAR(DATE(YEAR(novplus_data[[#This Row],[Date]]), MONTH(novplus_data[[#This Row],[Date]])+6,1))</f>
        <v>2017</v>
      </c>
      <c r="E822" s="37" t="str">
        <f>TEXT(novplus_data[[#This Row],[Date]], "YYYY")</f>
        <v>2017</v>
      </c>
      <c r="F822" s="43" t="str">
        <f>TEXT(novplus_data[[#This Row],[Date]], "MMM")</f>
        <v>Feb</v>
      </c>
      <c r="G822" s="37" t="str">
        <f>VLOOKUP(I822,[1]LibPAS_data!$A$2:$C$601,3,FALSE)</f>
        <v>Pima</v>
      </c>
      <c r="H822" s="37" t="str">
        <f>VLOOKUP(I822,[1]LibPAS_data!$A$2:$C$601,2,FALSE)</f>
        <v>Pima County Public Library</v>
      </c>
      <c r="I822" s="11" t="s">
        <v>38</v>
      </c>
      <c r="K822" s="37" t="s">
        <v>19</v>
      </c>
      <c r="L822" s="37" t="s">
        <v>16</v>
      </c>
      <c r="M822" s="37">
        <v>25984</v>
      </c>
      <c r="N822" s="37">
        <v>84108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37">
        <v>0</v>
      </c>
      <c r="U822" s="37">
        <v>0</v>
      </c>
      <c r="V822" s="37">
        <v>0</v>
      </c>
    </row>
    <row r="823" spans="1:22" x14ac:dyDescent="0.3">
      <c r="A823">
        <f>VLOOKUP(novplus_data[[#This Row],[Locationid]], [1]LibPAS_data!$A$2:$D$264, 4, FALSE)</f>
        <v>405419</v>
      </c>
      <c r="B823" s="8" t="str">
        <f>TEXT(C823,"yyyy")&amp;"-"&amp;"Q"&amp;LOOKUP(MONTH(C823),{1,4,7,10},{1,2,3,4})</f>
        <v>2017-Q1</v>
      </c>
      <c r="C823" s="9">
        <v>42767</v>
      </c>
      <c r="D823" s="43">
        <f>YEAR(DATE(YEAR(novplus_data[[#This Row],[Date]]), MONTH(novplus_data[[#This Row],[Date]])+6,1))</f>
        <v>2017</v>
      </c>
      <c r="E823" s="37" t="str">
        <f>TEXT(novplus_data[[#This Row],[Date]], "YYYY")</f>
        <v>2017</v>
      </c>
      <c r="F823" s="43" t="str">
        <f>TEXT(novplus_data[[#This Row],[Date]], "MMM")</f>
        <v>Feb</v>
      </c>
      <c r="G823" s="37" t="str">
        <f>VLOOKUP(I823,[1]LibPAS_data!$A$2:$C$601,3,FALSE)</f>
        <v>Pima</v>
      </c>
      <c r="H823" s="37" t="str">
        <f>VLOOKUP(I823,[1]LibPAS_data!$A$2:$C$601,2,FALSE)</f>
        <v>Pima County Public Library</v>
      </c>
      <c r="I823" s="11" t="s">
        <v>38</v>
      </c>
      <c r="K823" s="37" t="s">
        <v>15</v>
      </c>
      <c r="L823" s="37" t="s">
        <v>16</v>
      </c>
      <c r="M823" s="37">
        <v>106</v>
      </c>
      <c r="N823" s="37">
        <v>298</v>
      </c>
      <c r="O823" s="37">
        <v>0</v>
      </c>
      <c r="P823" s="37">
        <v>0</v>
      </c>
      <c r="Q823" s="37">
        <v>0</v>
      </c>
      <c r="R823" s="37">
        <v>0</v>
      </c>
      <c r="S823" s="37">
        <v>305</v>
      </c>
      <c r="T823" s="37">
        <v>0</v>
      </c>
      <c r="U823" s="37">
        <v>0</v>
      </c>
      <c r="V823" s="37">
        <v>26</v>
      </c>
    </row>
    <row r="824" spans="1:22" x14ac:dyDescent="0.3">
      <c r="A824">
        <f>VLOOKUP(novplus_data[[#This Row],[Locationid]], [1]LibPAS_data!$A$2:$D$264, 4, FALSE)</f>
        <v>8901</v>
      </c>
      <c r="B824" s="8" t="str">
        <f>TEXT(C824,"yyyy")&amp;"-"&amp;"Q"&amp;LOOKUP(MONTH(C824),{1,4,7,10},{1,2,3,4})</f>
        <v>2017-Q1</v>
      </c>
      <c r="C824" s="9">
        <v>42767</v>
      </c>
      <c r="D824" s="43">
        <f>YEAR(DATE(YEAR(novplus_data[[#This Row],[Date]]), MONTH(novplus_data[[#This Row],[Date]])+6,1))</f>
        <v>2017</v>
      </c>
      <c r="E824" s="37" t="str">
        <f>TEXT(novplus_data[[#This Row],[Date]], "YYYY")</f>
        <v>2017</v>
      </c>
      <c r="F824" s="43" t="str">
        <f>TEXT(novplus_data[[#This Row],[Date]], "MMM")</f>
        <v>Feb</v>
      </c>
      <c r="G824" s="37" t="str">
        <f>VLOOKUP(I824,[1]LibPAS_data!$A$2:$C$601,3,FALSE)</f>
        <v>Pinal</v>
      </c>
      <c r="H824" s="37" t="str">
        <f>VLOOKUP(I824,[1]LibPAS_data!$A$2:$C$601,2,FALSE)</f>
        <v>Pinal County Library District</v>
      </c>
      <c r="I824" s="11" t="s">
        <v>54</v>
      </c>
      <c r="K824" s="37" t="s">
        <v>15</v>
      </c>
      <c r="L824" s="37" t="s">
        <v>16</v>
      </c>
      <c r="M824" s="37">
        <v>52</v>
      </c>
      <c r="N824" s="37">
        <v>207</v>
      </c>
      <c r="O824" s="37">
        <v>0</v>
      </c>
      <c r="P824" s="37">
        <v>0</v>
      </c>
      <c r="Q824" s="37">
        <v>0</v>
      </c>
      <c r="R824" s="37">
        <v>0</v>
      </c>
      <c r="S824" s="37">
        <v>203</v>
      </c>
      <c r="T824" s="37">
        <v>0</v>
      </c>
      <c r="U824" s="37">
        <v>0</v>
      </c>
      <c r="V824" s="37">
        <v>1</v>
      </c>
    </row>
    <row r="825" spans="1:22" x14ac:dyDescent="0.3">
      <c r="A825">
        <f>VLOOKUP(novplus_data[[#This Row],[Locationid]], [1]LibPAS_data!$A$2:$D$264, 4, FALSE)</f>
        <v>29416</v>
      </c>
      <c r="B825" s="8" t="str">
        <f>TEXT(C825,"yyyy")&amp;"-"&amp;"Q"&amp;LOOKUP(MONTH(C825),{1,4,7,10},{1,2,3,4})</f>
        <v>2017-Q1</v>
      </c>
      <c r="C825" s="9">
        <v>42767</v>
      </c>
      <c r="D825" s="43">
        <f>YEAR(DATE(YEAR(novplus_data[[#This Row],[Date]]), MONTH(novplus_data[[#This Row],[Date]])+6,1))</f>
        <v>2017</v>
      </c>
      <c r="E825" s="37" t="str">
        <f>TEXT(novplus_data[[#This Row],[Date]], "YYYY")</f>
        <v>2017</v>
      </c>
      <c r="F825" s="43" t="str">
        <f>TEXT(novplus_data[[#This Row],[Date]], "MMM")</f>
        <v>Feb</v>
      </c>
      <c r="G825" s="37" t="str">
        <f>VLOOKUP(I825,[1]LibPAS_data!$A$2:$C$601,3,FALSE)</f>
        <v>Yavapai</v>
      </c>
      <c r="H825" s="37" t="str">
        <f>VLOOKUP(I825,[1]LibPAS_data!$A$2:$C$601,2,FALSE)</f>
        <v>Prescott Public Library</v>
      </c>
      <c r="I825" s="11" t="s">
        <v>39</v>
      </c>
      <c r="K825" s="37" t="s">
        <v>15</v>
      </c>
      <c r="L825" s="37" t="s">
        <v>16</v>
      </c>
      <c r="M825" s="37">
        <v>69</v>
      </c>
      <c r="N825" s="37">
        <v>216</v>
      </c>
      <c r="O825" s="37">
        <v>0</v>
      </c>
      <c r="P825" s="37">
        <v>0</v>
      </c>
      <c r="Q825" s="37">
        <v>0</v>
      </c>
      <c r="R825" s="37">
        <v>0</v>
      </c>
      <c r="S825" s="37">
        <v>238</v>
      </c>
      <c r="T825" s="37">
        <v>0</v>
      </c>
      <c r="U825" s="37">
        <v>0</v>
      </c>
      <c r="V825" s="37">
        <v>89</v>
      </c>
    </row>
    <row r="826" spans="1:22" x14ac:dyDescent="0.3">
      <c r="A826">
        <f>VLOOKUP(novplus_data[[#This Row],[Locationid]], [1]LibPAS_data!$A$2:$D$264, 4, FALSE)</f>
        <v>11980</v>
      </c>
      <c r="B826" s="8" t="str">
        <f>TEXT(C826,"yyyy")&amp;"-"&amp;"Q"&amp;LOOKUP(MONTH(C826),{1,4,7,10},{1,2,3,4})</f>
        <v>2017-Q1</v>
      </c>
      <c r="C826" s="9">
        <v>42767</v>
      </c>
      <c r="D826" s="43">
        <f>YEAR(DATE(YEAR(novplus_data[[#This Row],[Date]]), MONTH(novplus_data[[#This Row],[Date]])+6,1))</f>
        <v>2017</v>
      </c>
      <c r="E826" s="37" t="str">
        <f>TEXT(novplus_data[[#This Row],[Date]], "YYYY")</f>
        <v>2017</v>
      </c>
      <c r="F826" s="43" t="str">
        <f>TEXT(novplus_data[[#This Row],[Date]], "MMM")</f>
        <v>Feb</v>
      </c>
      <c r="G826" s="37" t="str">
        <f>VLOOKUP(I826,[1]LibPAS_data!$A$2:$C$601,3,FALSE)</f>
        <v>Graham</v>
      </c>
      <c r="H826" s="37" t="str">
        <f>VLOOKUP(I826,[1]LibPAS_data!$A$2:$C$601,2,FALSE)</f>
        <v>Safford City - Graham County Library</v>
      </c>
      <c r="I826" s="11" t="s">
        <v>41</v>
      </c>
      <c r="K826" s="37" t="s">
        <v>15</v>
      </c>
      <c r="L826" s="37" t="s">
        <v>16</v>
      </c>
      <c r="M826" s="37">
        <v>5</v>
      </c>
      <c r="N826" s="37">
        <v>13</v>
      </c>
      <c r="O826" s="37">
        <v>0</v>
      </c>
      <c r="P826" s="37">
        <v>0</v>
      </c>
      <c r="Q826" s="37">
        <v>0</v>
      </c>
      <c r="R826" s="37">
        <v>0</v>
      </c>
      <c r="S826" s="37">
        <v>5</v>
      </c>
      <c r="T826" s="37">
        <v>0</v>
      </c>
      <c r="U826" s="37">
        <v>0</v>
      </c>
      <c r="V826" s="37">
        <v>0</v>
      </c>
    </row>
    <row r="827" spans="1:22" x14ac:dyDescent="0.3">
      <c r="A827">
        <f>VLOOKUP(novplus_data[[#This Row],[Locationid]], [1]LibPAS_data!$A$2:$D$264, 4, FALSE)</f>
        <v>9301</v>
      </c>
      <c r="B827" s="8" t="str">
        <f>TEXT(C827,"yyyy")&amp;"-"&amp;"Q"&amp;LOOKUP(MONTH(C827),{1,4,7,10},{1,2,3,4})</f>
        <v>2017-Q1</v>
      </c>
      <c r="C827" s="9">
        <v>42767</v>
      </c>
      <c r="D827" s="43">
        <f>YEAR(DATE(YEAR(novplus_data[[#This Row],[Date]]), MONTH(novplus_data[[#This Row],[Date]])+6,1))</f>
        <v>2017</v>
      </c>
      <c r="E827" s="37" t="str">
        <f>TEXT(novplus_data[[#This Row],[Date]], "YYYY")</f>
        <v>2017</v>
      </c>
      <c r="F827" s="43" t="str">
        <f>TEXT(novplus_data[[#This Row],[Date]], "MMM")</f>
        <v>Feb</v>
      </c>
      <c r="G827" s="37" t="str">
        <f>VLOOKUP(I827,[1]LibPAS_data!$A$2:$C$601,3,FALSE)</f>
        <v>Yavapai</v>
      </c>
      <c r="H827" s="37" t="str">
        <f>VLOOKUP(I827,[1]LibPAS_data!$A$2:$C$601,2,FALSE)</f>
        <v>Yavapai County Library District</v>
      </c>
      <c r="I827" s="11" t="s">
        <v>43</v>
      </c>
      <c r="K827" s="37" t="s">
        <v>21</v>
      </c>
      <c r="L827" s="37" t="s">
        <v>16</v>
      </c>
      <c r="M827" s="37">
        <v>55305</v>
      </c>
      <c r="N827" s="37">
        <v>147556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37">
        <v>0</v>
      </c>
      <c r="U827" s="37">
        <v>0</v>
      </c>
      <c r="V827" s="37">
        <v>0</v>
      </c>
    </row>
    <row r="828" spans="1:22" x14ac:dyDescent="0.3">
      <c r="A828" t="e">
        <f>VLOOKUP(novplus_data[[#This Row],[Locationid]], [1]LibPAS_data!$A$2:$D$264, 4, FALSE)</f>
        <v>#N/A</v>
      </c>
      <c r="B828" s="8" t="str">
        <f>TEXT(C828,"yyyy")&amp;"-"&amp;"Q"&amp;LOOKUP(MONTH(C828),{1,4,7,10},{1,2,3,4})</f>
        <v>2017-Q1</v>
      </c>
      <c r="C828" s="9">
        <v>42767</v>
      </c>
      <c r="D828" s="43">
        <f>YEAR(DATE(YEAR(novplus_data[[#This Row],[Date]]), MONTH(novplus_data[[#This Row],[Date]])+6,1))</f>
        <v>2017</v>
      </c>
      <c r="E828" s="37" t="str">
        <f>TEXT(novplus_data[[#This Row],[Date]], "YYYY")</f>
        <v>2017</v>
      </c>
      <c r="F828" s="43" t="str">
        <f>TEXT(novplus_data[[#This Row],[Date]], "MMM")</f>
        <v>Feb</v>
      </c>
      <c r="G828" s="37" t="str">
        <f>VLOOKUP(I828,[1]LibPAS_data!$A$2:$C$601,3,FALSE)</f>
        <v>Yuma</v>
      </c>
      <c r="H828" s="37" t="str">
        <f>VLOOKUP(I828,[1]LibPAS_data!$A$2:$C$601,2,FALSE)</f>
        <v>Yuma County Library District</v>
      </c>
      <c r="I828" s="11" t="s">
        <v>44</v>
      </c>
      <c r="K828" s="37" t="s">
        <v>22</v>
      </c>
      <c r="L828" s="37" t="s">
        <v>16</v>
      </c>
      <c r="M828" s="37">
        <v>21</v>
      </c>
      <c r="N828" s="37">
        <v>44</v>
      </c>
      <c r="O828" s="37">
        <v>0</v>
      </c>
      <c r="P828" s="37">
        <v>0</v>
      </c>
      <c r="Q828" s="37">
        <v>0</v>
      </c>
      <c r="R828" s="37">
        <v>0</v>
      </c>
      <c r="S828" s="37">
        <v>49</v>
      </c>
      <c r="T828" s="37">
        <v>0</v>
      </c>
      <c r="U828" s="37">
        <v>0</v>
      </c>
      <c r="V828" s="37">
        <v>0</v>
      </c>
    </row>
    <row r="829" spans="1:22" x14ac:dyDescent="0.3">
      <c r="A829" t="e">
        <f>VLOOKUP(novplus_data[[#This Row],[Locationid]], [1]LibPAS_data!$A$2:$D$264, 4, FALSE)</f>
        <v>#N/A</v>
      </c>
      <c r="B829" s="8" t="str">
        <f>TEXT(C829,"yyyy")&amp;"-"&amp;"Q"&amp;LOOKUP(MONTH(C829),{1,4,7,10},{1,2,3,4})</f>
        <v>2017-Q1</v>
      </c>
      <c r="C829" s="9">
        <v>42767</v>
      </c>
      <c r="D829" s="43">
        <f>YEAR(DATE(YEAR(novplus_data[[#This Row],[Date]]), MONTH(novplus_data[[#This Row],[Date]])+6,1))</f>
        <v>2017</v>
      </c>
      <c r="E829" s="37" t="str">
        <f>TEXT(novplus_data[[#This Row],[Date]], "YYYY")</f>
        <v>2017</v>
      </c>
      <c r="F829" s="43" t="str">
        <f>TEXT(novplus_data[[#This Row],[Date]], "MMM")</f>
        <v>Feb</v>
      </c>
      <c r="G829" s="37" t="str">
        <f>VLOOKUP(I829,[1]LibPAS_data!$A$2:$C$601,3,FALSE)</f>
        <v>Yuma</v>
      </c>
      <c r="H829" s="37" t="str">
        <f>VLOOKUP(I829,[1]LibPAS_data!$A$2:$C$601,2,FALSE)</f>
        <v>Yuma County Library District</v>
      </c>
      <c r="I829" s="11" t="s">
        <v>44</v>
      </c>
      <c r="K829" s="37" t="s">
        <v>23</v>
      </c>
      <c r="L829" s="37" t="s">
        <v>16</v>
      </c>
      <c r="M829" s="37">
        <v>5121</v>
      </c>
      <c r="N829" s="37">
        <v>17417</v>
      </c>
      <c r="O829" s="37">
        <v>0</v>
      </c>
      <c r="P829" s="37">
        <v>0</v>
      </c>
      <c r="Q829" s="37">
        <v>0</v>
      </c>
      <c r="R829" s="37">
        <v>0</v>
      </c>
      <c r="S829" s="37">
        <v>0</v>
      </c>
      <c r="T829" s="37">
        <v>0</v>
      </c>
      <c r="U829" s="37">
        <v>0</v>
      </c>
      <c r="V829" s="37">
        <v>0</v>
      </c>
    </row>
    <row r="830" spans="1:22" x14ac:dyDescent="0.3">
      <c r="A830">
        <f>VLOOKUP(novplus_data[[#This Row],[Locationid]], [1]LibPAS_data!$A$2:$D$264, 4, FALSE)</f>
        <v>11452</v>
      </c>
      <c r="B830" s="8" t="str">
        <f>TEXT(C830,"yyyy")&amp;"-"&amp;"Q"&amp;LOOKUP(MONTH(C830),{1,4,7,10},{1,2,3,4})</f>
        <v>2017-Q1</v>
      </c>
      <c r="C830" s="9">
        <v>42795</v>
      </c>
      <c r="D830" s="43">
        <f>YEAR(DATE(YEAR(novplus_data[[#This Row],[Date]]), MONTH(novplus_data[[#This Row],[Date]])+6,1))</f>
        <v>2017</v>
      </c>
      <c r="E830" s="37" t="str">
        <f>TEXT(novplus_data[[#This Row],[Date]], "YYYY")</f>
        <v>2017</v>
      </c>
      <c r="F830" s="43" t="str">
        <f>TEXT(novplus_data[[#This Row],[Date]], "MMM")</f>
        <v>Mar</v>
      </c>
      <c r="G830" s="37" t="str">
        <f>VLOOKUP(I830,[1]LibPAS_data!$A$2:$C$601,3,FALSE)</f>
        <v>Apache</v>
      </c>
      <c r="H830" s="37" t="str">
        <f>VLOOKUP(I830,[1]LibPAS_data!$A$2:$C$601,2,FALSE)</f>
        <v>Apache County Library District Office</v>
      </c>
      <c r="I830" s="3" t="s">
        <v>29</v>
      </c>
      <c r="K830" s="37" t="s">
        <v>15</v>
      </c>
      <c r="L830" s="37" t="s">
        <v>16</v>
      </c>
      <c r="M830" s="37">
        <v>7</v>
      </c>
      <c r="N830" s="37">
        <v>14</v>
      </c>
      <c r="O830" s="37">
        <v>0</v>
      </c>
      <c r="P830" s="37">
        <v>0</v>
      </c>
      <c r="Q830" s="37">
        <v>0</v>
      </c>
      <c r="R830" s="37">
        <v>0</v>
      </c>
      <c r="S830" s="37">
        <v>15</v>
      </c>
      <c r="T830" s="37">
        <v>0</v>
      </c>
      <c r="U830" s="37">
        <v>0</v>
      </c>
      <c r="V830" s="37">
        <v>0</v>
      </c>
    </row>
    <row r="831" spans="1:22" x14ac:dyDescent="0.3">
      <c r="A831" t="e">
        <f>VLOOKUP(novplus_data[[#This Row],[Locationid]], [1]LibPAS_data!$A$2:$D$264, 4, FALSE)</f>
        <v>#N/A</v>
      </c>
      <c r="B831" s="8" t="str">
        <f>TEXT(C831,"yyyy")&amp;"-"&amp;"Q"&amp;LOOKUP(MONTH(C831),{1,4,7,10},{1,2,3,4})</f>
        <v>2017-Q1</v>
      </c>
      <c r="C831" s="9">
        <v>42795</v>
      </c>
      <c r="D831" s="43">
        <f>YEAR(DATE(YEAR(novplus_data[[#This Row],[Date]]), MONTH(novplus_data[[#This Row],[Date]])+6,1))</f>
        <v>2017</v>
      </c>
      <c r="E831" s="37" t="str">
        <f>TEXT(novplus_data[[#This Row],[Date]], "YYYY")</f>
        <v>2017</v>
      </c>
      <c r="F831" s="43" t="str">
        <f>TEXT(novplus_data[[#This Row],[Date]], "MMM")</f>
        <v>Mar</v>
      </c>
      <c r="G831" s="37" t="str">
        <f>VLOOKUP(I831,[1]LibPAS_data!$A$2:$C$601,3,FALSE)</f>
        <v>State</v>
      </c>
      <c r="H831" s="37" t="str">
        <f>VLOOKUP(I831,[1]LibPAS_data!$A$2:$C$601,2,FALSE)</f>
        <v>Arizona State Library</v>
      </c>
      <c r="I831" s="11" t="s">
        <v>42</v>
      </c>
      <c r="K831" s="37" t="s">
        <v>15</v>
      </c>
      <c r="L831" s="37" t="s">
        <v>16</v>
      </c>
      <c r="M831" s="37">
        <v>41</v>
      </c>
      <c r="N831" s="37">
        <v>138</v>
      </c>
      <c r="O831" s="37">
        <v>0</v>
      </c>
      <c r="P831" s="37">
        <v>0</v>
      </c>
      <c r="Q831" s="37">
        <v>0</v>
      </c>
      <c r="R831" s="37">
        <v>0</v>
      </c>
      <c r="S831" s="37">
        <v>67</v>
      </c>
      <c r="T831" s="37">
        <v>0</v>
      </c>
      <c r="U831" s="37">
        <v>0</v>
      </c>
      <c r="V831" s="37">
        <v>0</v>
      </c>
    </row>
    <row r="832" spans="1:22" x14ac:dyDescent="0.3">
      <c r="A832" t="e">
        <f>VLOOKUP(novplus_data[[#This Row],[Locationid]], [1]LibPAS_data!$A$2:$D$264, 4, FALSE)</f>
        <v>#N/A</v>
      </c>
      <c r="B832" s="8" t="str">
        <f>TEXT(C832,"yyyy")&amp;"-"&amp;"Q"&amp;LOOKUP(MONTH(C832),{1,4,7,10},{1,2,3,4})</f>
        <v>2017-Q1</v>
      </c>
      <c r="C832" s="9">
        <v>42795</v>
      </c>
      <c r="D832" s="43">
        <f>YEAR(DATE(YEAR(novplus_data[[#This Row],[Date]]), MONTH(novplus_data[[#This Row],[Date]])+6,1))</f>
        <v>2017</v>
      </c>
      <c r="E832" s="37" t="str">
        <f>TEXT(novplus_data[[#This Row],[Date]], "YYYY")</f>
        <v>2017</v>
      </c>
      <c r="F832" s="43" t="str">
        <f>TEXT(novplus_data[[#This Row],[Date]], "MMM")</f>
        <v>Mar</v>
      </c>
      <c r="G832" s="37" t="str">
        <f>VLOOKUP(I832,[1]LibPAS_data!$A$2:$C$601,3,FALSE)</f>
        <v>State</v>
      </c>
      <c r="H832" s="37" t="str">
        <f>VLOOKUP(I832,[1]LibPAS_data!$A$2:$C$601,2,FALSE)</f>
        <v>Arizona State Library</v>
      </c>
      <c r="I832" s="11" t="s">
        <v>42</v>
      </c>
      <c r="K832" s="37" t="s">
        <v>17</v>
      </c>
      <c r="L832" s="37" t="s">
        <v>16</v>
      </c>
      <c r="M832" s="37">
        <v>192</v>
      </c>
      <c r="N832" s="37">
        <v>1300</v>
      </c>
      <c r="O832" s="37">
        <v>0</v>
      </c>
      <c r="P832" s="37">
        <v>0</v>
      </c>
      <c r="Q832" s="37">
        <v>0</v>
      </c>
      <c r="R832" s="37">
        <v>0</v>
      </c>
      <c r="S832" s="37">
        <v>1109</v>
      </c>
      <c r="T832" s="37">
        <v>0</v>
      </c>
      <c r="U832" s="37">
        <v>0</v>
      </c>
      <c r="V832" s="37">
        <v>0</v>
      </c>
    </row>
    <row r="833" spans="1:22" x14ac:dyDescent="0.3">
      <c r="A833" t="e">
        <f>VLOOKUP(novplus_data[[#This Row],[Locationid]], [1]LibPAS_data!$A$2:$D$264, 4, FALSE)</f>
        <v>#N/A</v>
      </c>
      <c r="B833" s="8" t="str">
        <f>TEXT(C833,"yyyy")&amp;"-"&amp;"Q"&amp;LOOKUP(MONTH(C833),{1,4,7,10},{1,2,3,4})</f>
        <v>2017-Q1</v>
      </c>
      <c r="C833" s="9">
        <v>42795</v>
      </c>
      <c r="D833" s="43">
        <f>YEAR(DATE(YEAR(novplus_data[[#This Row],[Date]]), MONTH(novplus_data[[#This Row],[Date]])+6,1))</f>
        <v>2017</v>
      </c>
      <c r="E833" s="37" t="str">
        <f>TEXT(novplus_data[[#This Row],[Date]], "YYYY")</f>
        <v>2017</v>
      </c>
      <c r="F833" s="43" t="str">
        <f>TEXT(novplus_data[[#This Row],[Date]], "MMM")</f>
        <v>Mar</v>
      </c>
      <c r="G833" s="37" t="str">
        <f>VLOOKUP(I833,[1]LibPAS_data!$A$2:$C$601,3,FALSE)</f>
        <v>Mohave</v>
      </c>
      <c r="H833" s="37" t="str">
        <f>VLOOKUP(I833,[1]LibPAS_data!$A$2:$C$601,2,FALSE)</f>
        <v>Bullhead City Branch Library</v>
      </c>
      <c r="I833" s="3" t="s">
        <v>96</v>
      </c>
      <c r="K833" s="37" t="s">
        <v>15</v>
      </c>
      <c r="L833" s="37" t="s">
        <v>16</v>
      </c>
      <c r="M833" s="37">
        <v>1</v>
      </c>
      <c r="N833" s="37">
        <v>2</v>
      </c>
      <c r="O833" s="37">
        <v>0</v>
      </c>
      <c r="P833" s="37">
        <v>0</v>
      </c>
      <c r="Q833" s="37">
        <v>0</v>
      </c>
      <c r="R833" s="37">
        <v>0</v>
      </c>
      <c r="S833" s="37">
        <v>2</v>
      </c>
      <c r="T833" s="37">
        <v>0</v>
      </c>
      <c r="U833" s="37">
        <v>0</v>
      </c>
      <c r="V833" s="37">
        <v>0</v>
      </c>
    </row>
    <row r="834" spans="1:22" x14ac:dyDescent="0.3">
      <c r="A834">
        <f>VLOOKUP(novplus_data[[#This Row],[Locationid]], [1]LibPAS_data!$A$2:$D$264, 4, FALSE)</f>
        <v>1469</v>
      </c>
      <c r="B834" s="8" t="str">
        <f>TEXT(C834,"yyyy")&amp;"-"&amp;"Q"&amp;LOOKUP(MONTH(C834),{1,4,7,10},{1,2,3,4})</f>
        <v>2017-Q1</v>
      </c>
      <c r="C834" s="9">
        <v>42795</v>
      </c>
      <c r="D834" s="43">
        <f>YEAR(DATE(YEAR(novplus_data[[#This Row],[Date]]), MONTH(novplus_data[[#This Row],[Date]])+6,1))</f>
        <v>2017</v>
      </c>
      <c r="E834" s="37" t="str">
        <f>TEXT(novplus_data[[#This Row],[Date]], "YYYY")</f>
        <v>2017</v>
      </c>
      <c r="F834" s="43" t="str">
        <f>TEXT(novplus_data[[#This Row],[Date]], "MMM")</f>
        <v>Mar</v>
      </c>
      <c r="G834" s="37" t="str">
        <f>VLOOKUP(I834,[1]LibPAS_data!$A$2:$C$601,3,FALSE)</f>
        <v>Cochise</v>
      </c>
      <c r="H834" s="37" t="str">
        <f>VLOOKUP(I834,[1]LibPAS_data!$A$2:$C$601,2,FALSE)</f>
        <v>Cochise County Library District</v>
      </c>
      <c r="I834" s="11" t="s">
        <v>32</v>
      </c>
      <c r="K834" s="37" t="s">
        <v>18</v>
      </c>
      <c r="L834" s="37" t="s">
        <v>16</v>
      </c>
      <c r="M834" s="37">
        <v>37</v>
      </c>
      <c r="N834" s="37">
        <v>103</v>
      </c>
      <c r="O834" s="37">
        <v>0</v>
      </c>
      <c r="P834" s="37">
        <v>0</v>
      </c>
      <c r="Q834" s="37">
        <v>0</v>
      </c>
      <c r="R834" s="37">
        <v>0</v>
      </c>
      <c r="S834" s="37">
        <v>89</v>
      </c>
      <c r="T834" s="37">
        <v>0</v>
      </c>
      <c r="U834" s="37">
        <v>0</v>
      </c>
      <c r="V834" s="37">
        <v>0</v>
      </c>
    </row>
    <row r="835" spans="1:22" x14ac:dyDescent="0.3">
      <c r="A835">
        <f>VLOOKUP(novplus_data[[#This Row],[Locationid]], [1]LibPAS_data!$A$2:$D$264, 4, FALSE)</f>
        <v>1469</v>
      </c>
      <c r="B835" s="8" t="str">
        <f>TEXT(C835,"yyyy")&amp;"-"&amp;"Q"&amp;LOOKUP(MONTH(C835),{1,4,7,10},{1,2,3,4})</f>
        <v>2017-Q1</v>
      </c>
      <c r="C835" s="9">
        <v>42795</v>
      </c>
      <c r="D835" s="43">
        <f>YEAR(DATE(YEAR(novplus_data[[#This Row],[Date]]), MONTH(novplus_data[[#This Row],[Date]])+6,1))</f>
        <v>2017</v>
      </c>
      <c r="E835" s="37" t="str">
        <f>TEXT(novplus_data[[#This Row],[Date]], "YYYY")</f>
        <v>2017</v>
      </c>
      <c r="F835" s="43" t="str">
        <f>TEXT(novplus_data[[#This Row],[Date]], "MMM")</f>
        <v>Mar</v>
      </c>
      <c r="G835" s="37" t="str">
        <f>VLOOKUP(I835,[1]LibPAS_data!$A$2:$C$601,3,FALSE)</f>
        <v>Cochise</v>
      </c>
      <c r="H835" s="37" t="str">
        <f>VLOOKUP(I835,[1]LibPAS_data!$A$2:$C$601,2,FALSE)</f>
        <v>Cochise County Library District</v>
      </c>
      <c r="I835" s="11" t="s">
        <v>32</v>
      </c>
      <c r="K835" s="37" t="s">
        <v>15</v>
      </c>
      <c r="L835" s="37" t="s">
        <v>16</v>
      </c>
      <c r="M835" s="37">
        <v>1</v>
      </c>
      <c r="N835" s="37">
        <v>4</v>
      </c>
      <c r="O835" s="37">
        <v>0</v>
      </c>
      <c r="P835" s="37">
        <v>0</v>
      </c>
      <c r="Q835" s="37">
        <v>0</v>
      </c>
      <c r="R835" s="37">
        <v>0</v>
      </c>
      <c r="S835" s="37">
        <v>4</v>
      </c>
      <c r="T835" s="37">
        <v>0</v>
      </c>
      <c r="U835" s="37">
        <v>0</v>
      </c>
      <c r="V835" s="37">
        <v>0</v>
      </c>
    </row>
    <row r="836" spans="1:22" x14ac:dyDescent="0.3">
      <c r="A836">
        <f>VLOOKUP(novplus_data[[#This Row],[Locationid]], [1]LibPAS_data!$A$2:$D$264, 4, FALSE)</f>
        <v>72247</v>
      </c>
      <c r="B836" s="8" t="str">
        <f>TEXT(C836,"yyyy")&amp;"-"&amp;"Q"&amp;LOOKUP(MONTH(C836),{1,4,7,10},{1,2,3,4})</f>
        <v>2017-Q1</v>
      </c>
      <c r="C836" s="9">
        <v>42795</v>
      </c>
      <c r="D836" s="43">
        <f>YEAR(DATE(YEAR(novplus_data[[#This Row],[Date]]), MONTH(novplus_data[[#This Row],[Date]])+6,1))</f>
        <v>2017</v>
      </c>
      <c r="E836" s="37" t="str">
        <f>TEXT(novplus_data[[#This Row],[Date]], "YYYY")</f>
        <v>2017</v>
      </c>
      <c r="F836" s="43" t="str">
        <f>TEXT(novplus_data[[#This Row],[Date]], "MMM")</f>
        <v>Mar</v>
      </c>
      <c r="G836" s="37" t="str">
        <f>VLOOKUP(I836,[1]LibPAS_data!$A$2:$C$601,3,FALSE)</f>
        <v>Coconino</v>
      </c>
      <c r="H836" s="37" t="str">
        <f>VLOOKUP(I836,[1]LibPAS_data!$A$2:$C$601,2,FALSE)</f>
        <v>Flagstaff City-Coconino County Public Library</v>
      </c>
      <c r="I836" s="11" t="s">
        <v>33</v>
      </c>
      <c r="K836" s="37" t="s">
        <v>15</v>
      </c>
      <c r="L836" s="37" t="s">
        <v>16</v>
      </c>
      <c r="M836" s="37">
        <v>97</v>
      </c>
      <c r="N836" s="37">
        <v>329</v>
      </c>
      <c r="O836" s="37">
        <v>0</v>
      </c>
      <c r="P836" s="37">
        <v>0</v>
      </c>
      <c r="Q836" s="37">
        <v>0</v>
      </c>
      <c r="R836" s="37">
        <v>0</v>
      </c>
      <c r="S836" s="37">
        <v>237</v>
      </c>
      <c r="T836" s="37">
        <v>0</v>
      </c>
      <c r="U836" s="37">
        <v>0</v>
      </c>
      <c r="V836" s="37">
        <v>98</v>
      </c>
    </row>
    <row r="837" spans="1:22" x14ac:dyDescent="0.3">
      <c r="A837">
        <f>VLOOKUP(novplus_data[[#This Row],[Locationid]], [1]LibPAS_data!$A$2:$D$264, 4, FALSE)</f>
        <v>72</v>
      </c>
      <c r="B837" s="8" t="str">
        <f>TEXT(C837,"yyyy")&amp;"-"&amp;"Q"&amp;LOOKUP(MONTH(C837),{1,4,7,10},{1,2,3,4})</f>
        <v>2017-Q1</v>
      </c>
      <c r="C837" s="9">
        <v>42795</v>
      </c>
      <c r="D837" s="43">
        <f>YEAR(DATE(YEAR(novplus_data[[#This Row],[Date]]), MONTH(novplus_data[[#This Row],[Date]])+6,1))</f>
        <v>2017</v>
      </c>
      <c r="E837" s="37" t="str">
        <f>TEXT(novplus_data[[#This Row],[Date]], "YYYY")</f>
        <v>2017</v>
      </c>
      <c r="F837" s="43" t="str">
        <f>TEXT(novplus_data[[#This Row],[Date]], "MMM")</f>
        <v>Mar</v>
      </c>
      <c r="G837" s="37" t="str">
        <f>VLOOKUP(I837,[1]LibPAS_data!$A$2:$C$601,3,FALSE)</f>
        <v>Gila</v>
      </c>
      <c r="H837" s="37" t="str">
        <f>VLOOKUP(I837,[1]LibPAS_data!$A$2:$C$601,2,FALSE)</f>
        <v>Gila County Library District</v>
      </c>
      <c r="I837" s="13" t="s">
        <v>34</v>
      </c>
      <c r="K837" s="37" t="s">
        <v>15</v>
      </c>
      <c r="L837" s="37" t="s">
        <v>16</v>
      </c>
      <c r="M837" s="37">
        <v>39</v>
      </c>
      <c r="N837" s="37">
        <v>121</v>
      </c>
      <c r="O837" s="37">
        <v>0</v>
      </c>
      <c r="P837" s="37">
        <v>0</v>
      </c>
      <c r="Q837" s="37">
        <v>0</v>
      </c>
      <c r="R837" s="37">
        <v>0</v>
      </c>
      <c r="S837" s="37">
        <v>52</v>
      </c>
      <c r="T837" s="37">
        <v>0</v>
      </c>
      <c r="U837" s="37">
        <v>0</v>
      </c>
      <c r="V837" s="37">
        <v>0</v>
      </c>
    </row>
    <row r="838" spans="1:22" x14ac:dyDescent="0.3">
      <c r="A838" t="e">
        <f>VLOOKUP(novplus_data[[#This Row],[Locationid]], [1]LibPAS_data!$A$2:$D$264, 4, FALSE)</f>
        <v>#N/A</v>
      </c>
      <c r="B838" s="8" t="str">
        <f>TEXT(C838,"yyyy")&amp;"-"&amp;"Q"&amp;LOOKUP(MONTH(C838),{1,4,7,10},{1,2,3,4})</f>
        <v>2017-Q1</v>
      </c>
      <c r="C838" s="9">
        <v>42795</v>
      </c>
      <c r="D838" s="43">
        <f>YEAR(DATE(YEAR(novplus_data[[#This Row],[Date]]), MONTH(novplus_data[[#This Row],[Date]])+6,1))</f>
        <v>2017</v>
      </c>
      <c r="E838" s="37" t="str">
        <f>TEXT(novplus_data[[#This Row],[Date]], "YYYY")</f>
        <v>2017</v>
      </c>
      <c r="F838" s="43" t="str">
        <f>TEXT(novplus_data[[#This Row],[Date]], "MMM")</f>
        <v>Mar</v>
      </c>
      <c r="G838" s="37" t="str">
        <f>VLOOKUP(I838,[1]LibPAS_data!$A$2:$C$601,3,FALSE)</f>
        <v>Mohave</v>
      </c>
      <c r="H838" s="37" t="str">
        <f>VLOOKUP(I838,[1]LibPAS_data!$A$2:$C$601,2,FALSE)</f>
        <v>Kingman Branch Library</v>
      </c>
      <c r="I838" s="3" t="s">
        <v>93</v>
      </c>
      <c r="K838" s="37" t="s">
        <v>15</v>
      </c>
      <c r="L838" s="37" t="s">
        <v>16</v>
      </c>
      <c r="M838" s="37">
        <v>82</v>
      </c>
      <c r="N838" s="37">
        <v>290</v>
      </c>
      <c r="O838" s="37">
        <v>0</v>
      </c>
      <c r="P838" s="37">
        <v>0</v>
      </c>
      <c r="Q838" s="37">
        <v>0</v>
      </c>
      <c r="R838" s="37">
        <v>0</v>
      </c>
      <c r="S838" s="37">
        <v>274</v>
      </c>
      <c r="T838" s="37">
        <v>0</v>
      </c>
      <c r="U838" s="37">
        <v>0</v>
      </c>
      <c r="V838" s="37">
        <v>0</v>
      </c>
    </row>
    <row r="839" spans="1:22" x14ac:dyDescent="0.3">
      <c r="A839" t="e">
        <f>VLOOKUP(novplus_data[[#This Row],[Locationid]], [1]LibPAS_data!$A$2:$D$264, 4, FALSE)</f>
        <v>#N/A</v>
      </c>
      <c r="B839" s="8" t="str">
        <f>TEXT(C839,"yyyy")&amp;"-"&amp;"Q"&amp;LOOKUP(MONTH(C839),{1,4,7,10},{1,2,3,4})</f>
        <v>2017-Q1</v>
      </c>
      <c r="C839" s="9">
        <v>42795</v>
      </c>
      <c r="D839" s="43">
        <f>YEAR(DATE(YEAR(novplus_data[[#This Row],[Date]]), MONTH(novplus_data[[#This Row],[Date]])+6,1))</f>
        <v>2017</v>
      </c>
      <c r="E839" s="37" t="str">
        <f>TEXT(novplus_data[[#This Row],[Date]], "YYYY")</f>
        <v>2017</v>
      </c>
      <c r="F839" s="43" t="str">
        <f>TEXT(novplus_data[[#This Row],[Date]], "MMM")</f>
        <v>Mar</v>
      </c>
      <c r="G839" s="37" t="str">
        <f>VLOOKUP(I839,[1]LibPAS_data!$A$2:$C$601,3,FALSE)</f>
        <v>Mohave</v>
      </c>
      <c r="H839" s="37" t="str">
        <f>VLOOKUP(I839,[1]LibPAS_data!$A$2:$C$601,2,FALSE)</f>
        <v>Lake Havasu Branch Library</v>
      </c>
      <c r="I839" s="12" t="s">
        <v>89</v>
      </c>
      <c r="K839" s="37" t="s">
        <v>15</v>
      </c>
      <c r="L839" s="37" t="s">
        <v>16</v>
      </c>
      <c r="M839" s="37">
        <v>1</v>
      </c>
      <c r="N839" s="37">
        <v>1</v>
      </c>
      <c r="O839" s="37">
        <v>0</v>
      </c>
      <c r="P839" s="37">
        <v>0</v>
      </c>
      <c r="Q839" s="37">
        <v>0</v>
      </c>
      <c r="R839" s="37">
        <v>0</v>
      </c>
      <c r="S839" s="37">
        <v>3</v>
      </c>
      <c r="T839" s="37">
        <v>0</v>
      </c>
      <c r="U839" s="37">
        <v>0</v>
      </c>
      <c r="V839" s="37">
        <v>0</v>
      </c>
    </row>
    <row r="840" spans="1:22" x14ac:dyDescent="0.3">
      <c r="A840">
        <f>VLOOKUP(novplus_data[[#This Row],[Locationid]], [1]LibPAS_data!$A$2:$D$264, 4, FALSE)</f>
        <v>87143</v>
      </c>
      <c r="B840" s="8" t="str">
        <f>TEXT(C840,"yyyy")&amp;"-"&amp;"Q"&amp;LOOKUP(MONTH(C840),{1,4,7,10},{1,2,3,4})</f>
        <v>2017-Q1</v>
      </c>
      <c r="C840" s="9">
        <v>42795</v>
      </c>
      <c r="D840" s="43">
        <f>YEAR(DATE(YEAR(novplus_data[[#This Row],[Date]]), MONTH(novplus_data[[#This Row],[Date]])+6,1))</f>
        <v>2017</v>
      </c>
      <c r="E840" s="37" t="str">
        <f>TEXT(novplus_data[[#This Row],[Date]], "YYYY")</f>
        <v>2017</v>
      </c>
      <c r="F840" s="43" t="str">
        <f>TEXT(novplus_data[[#This Row],[Date]], "MMM")</f>
        <v>Mar</v>
      </c>
      <c r="G840" s="37" t="str">
        <f>VLOOKUP(I840,[1]LibPAS_data!$A$2:$C$601,3,FALSE)</f>
        <v>Mohave</v>
      </c>
      <c r="H840" s="37" t="str">
        <f>VLOOKUP(I840,[1]LibPAS_data!$A$2:$C$601,2,FALSE)</f>
        <v>Mohave County Library District</v>
      </c>
      <c r="I840" s="11" t="s">
        <v>36</v>
      </c>
      <c r="K840" s="37" t="s">
        <v>15</v>
      </c>
      <c r="L840" s="37" t="s">
        <v>16</v>
      </c>
      <c r="M840" s="37">
        <v>143</v>
      </c>
      <c r="N840" s="37">
        <v>738</v>
      </c>
      <c r="O840" s="37">
        <v>0</v>
      </c>
      <c r="P840" s="37">
        <v>0</v>
      </c>
      <c r="Q840" s="37">
        <v>0</v>
      </c>
      <c r="R840" s="37">
        <v>0</v>
      </c>
      <c r="S840" s="37">
        <v>593</v>
      </c>
      <c r="T840" s="37">
        <v>0</v>
      </c>
      <c r="U840" s="37">
        <v>0</v>
      </c>
      <c r="V840" s="37">
        <v>0</v>
      </c>
    </row>
    <row r="841" spans="1:22" x14ac:dyDescent="0.3">
      <c r="A841">
        <f>VLOOKUP(novplus_data[[#This Row],[Locationid]], [1]LibPAS_data!$A$2:$D$264, 4, FALSE)</f>
        <v>2461</v>
      </c>
      <c r="B841" s="8" t="str">
        <f>TEXT(C841,"yyyy")&amp;"-"&amp;"Q"&amp;LOOKUP(MONTH(C841),{1,4,7,10},{1,2,3,4})</f>
        <v>2017-Q1</v>
      </c>
      <c r="C841" s="9">
        <v>42795</v>
      </c>
      <c r="D841" s="43">
        <f>YEAR(DATE(YEAR(novplus_data[[#This Row],[Date]]), MONTH(novplus_data[[#This Row],[Date]])+6,1))</f>
        <v>2017</v>
      </c>
      <c r="E841" s="37" t="str">
        <f>TEXT(novplus_data[[#This Row],[Date]], "YYYY")</f>
        <v>2017</v>
      </c>
      <c r="F841" s="43" t="str">
        <f>TEXT(novplus_data[[#This Row],[Date]], "MMM")</f>
        <v>Mar</v>
      </c>
      <c r="G841" s="37" t="str">
        <f>VLOOKUP(I841,[1]LibPAS_data!$A$2:$C$601,3,FALSE)</f>
        <v>Navajo</v>
      </c>
      <c r="H841" s="37" t="str">
        <f>VLOOKUP(I841,[1]LibPAS_data!$A$2:$C$601,2,FALSE)</f>
        <v>Navajo County Library District</v>
      </c>
      <c r="I841" s="11" t="s">
        <v>37</v>
      </c>
      <c r="K841" s="37" t="s">
        <v>15</v>
      </c>
      <c r="L841" s="37" t="s">
        <v>16</v>
      </c>
      <c r="M841" s="37">
        <v>14</v>
      </c>
      <c r="N841" s="37">
        <v>22</v>
      </c>
      <c r="O841" s="37">
        <v>0</v>
      </c>
      <c r="P841" s="37">
        <v>0</v>
      </c>
      <c r="Q841" s="37">
        <v>0</v>
      </c>
      <c r="R841" s="37">
        <v>0</v>
      </c>
      <c r="S841" s="37">
        <v>17</v>
      </c>
      <c r="T841" s="37">
        <v>0</v>
      </c>
      <c r="U841" s="37">
        <v>0</v>
      </c>
      <c r="V841" s="37">
        <v>0</v>
      </c>
    </row>
    <row r="842" spans="1:22" x14ac:dyDescent="0.3">
      <c r="A842">
        <f>VLOOKUP(novplus_data[[#This Row],[Locationid]], [1]LibPAS_data!$A$2:$D$264, 4, FALSE)</f>
        <v>13597</v>
      </c>
      <c r="B842" s="8" t="str">
        <f>TEXT(C842,"yyyy")&amp;"-"&amp;"Q"&amp;LOOKUP(MONTH(C842),{1,4,7,10},{1,2,3,4})</f>
        <v>2017-Q1</v>
      </c>
      <c r="C842" s="9">
        <v>42795</v>
      </c>
      <c r="D842" s="43">
        <f>YEAR(DATE(YEAR(novplus_data[[#This Row],[Date]]), MONTH(novplus_data[[#This Row],[Date]])+6,1))</f>
        <v>2017</v>
      </c>
      <c r="E842" s="37" t="str">
        <f>TEXT(novplus_data[[#This Row],[Date]], "YYYY")</f>
        <v>2017</v>
      </c>
      <c r="F842" s="43" t="str">
        <f>TEXT(novplus_data[[#This Row],[Date]], "MMM")</f>
        <v>Mar</v>
      </c>
      <c r="G842" s="37" t="str">
        <f>VLOOKUP(I842,[1]LibPAS_data!$A$2:$C$601,3,FALSE)</f>
        <v>Gila</v>
      </c>
      <c r="H842" s="37" t="str">
        <f>VLOOKUP(I842,[1]LibPAS_data!$A$2:$C$601,2,FALSE)</f>
        <v>Payson Public Library</v>
      </c>
      <c r="I842" s="3" t="s">
        <v>94</v>
      </c>
      <c r="K842" s="37" t="s">
        <v>15</v>
      </c>
      <c r="L842" s="37" t="s">
        <v>16</v>
      </c>
      <c r="M842" s="37">
        <v>2</v>
      </c>
      <c r="N842" s="37">
        <v>4</v>
      </c>
      <c r="O842" s="37">
        <v>0</v>
      </c>
      <c r="P842" s="37">
        <v>0</v>
      </c>
      <c r="Q842" s="37">
        <v>0</v>
      </c>
      <c r="R842" s="37">
        <v>0</v>
      </c>
      <c r="S842" s="37">
        <v>1</v>
      </c>
      <c r="T842" s="37">
        <v>0</v>
      </c>
      <c r="U842" s="37">
        <v>0</v>
      </c>
      <c r="V842" s="37">
        <v>0</v>
      </c>
    </row>
    <row r="843" spans="1:22" x14ac:dyDescent="0.3">
      <c r="A843">
        <f>VLOOKUP(novplus_data[[#This Row],[Locationid]], [1]LibPAS_data!$A$2:$D$264, 4, FALSE)</f>
        <v>405419</v>
      </c>
      <c r="B843" s="8" t="str">
        <f>TEXT(C843,"yyyy")&amp;"-"&amp;"Q"&amp;LOOKUP(MONTH(C843),{1,4,7,10},{1,2,3,4})</f>
        <v>2017-Q1</v>
      </c>
      <c r="C843" s="9">
        <v>42795</v>
      </c>
      <c r="D843" s="43">
        <f>YEAR(DATE(YEAR(novplus_data[[#This Row],[Date]]), MONTH(novplus_data[[#This Row],[Date]])+6,1))</f>
        <v>2017</v>
      </c>
      <c r="E843" s="37" t="str">
        <f>TEXT(novplus_data[[#This Row],[Date]], "YYYY")</f>
        <v>2017</v>
      </c>
      <c r="F843" s="43" t="str">
        <f>TEXT(novplus_data[[#This Row],[Date]], "MMM")</f>
        <v>Mar</v>
      </c>
      <c r="G843" s="37" t="str">
        <f>VLOOKUP(I843,[1]LibPAS_data!$A$2:$C$601,3,FALSE)</f>
        <v>Pima</v>
      </c>
      <c r="H843" s="37" t="str">
        <f>VLOOKUP(I843,[1]LibPAS_data!$A$2:$C$601,2,FALSE)</f>
        <v>Pima County Public Library</v>
      </c>
      <c r="I843" s="11" t="s">
        <v>38</v>
      </c>
      <c r="K843" s="37" t="s">
        <v>15</v>
      </c>
      <c r="L843" s="37" t="s">
        <v>16</v>
      </c>
      <c r="M843" s="37">
        <v>102</v>
      </c>
      <c r="N843" s="37">
        <v>229</v>
      </c>
      <c r="O843" s="37">
        <v>0</v>
      </c>
      <c r="P843" s="37">
        <v>0</v>
      </c>
      <c r="Q843" s="37">
        <v>0</v>
      </c>
      <c r="R843" s="37">
        <v>0</v>
      </c>
      <c r="S843" s="37">
        <v>386</v>
      </c>
      <c r="T843" s="37">
        <v>0</v>
      </c>
      <c r="U843" s="37">
        <v>0</v>
      </c>
      <c r="V843" s="37">
        <v>37</v>
      </c>
    </row>
    <row r="844" spans="1:22" x14ac:dyDescent="0.3">
      <c r="A844">
        <f>VLOOKUP(novplus_data[[#This Row],[Locationid]], [1]LibPAS_data!$A$2:$D$264, 4, FALSE)</f>
        <v>405419</v>
      </c>
      <c r="B844" s="8" t="str">
        <f>TEXT(C844,"yyyy")&amp;"-"&amp;"Q"&amp;LOOKUP(MONTH(C844),{1,4,7,10},{1,2,3,4})</f>
        <v>2017-Q1</v>
      </c>
      <c r="C844" s="9">
        <v>42795</v>
      </c>
      <c r="D844" s="43">
        <f>YEAR(DATE(YEAR(novplus_data[[#This Row],[Date]]), MONTH(novplus_data[[#This Row],[Date]])+6,1))</f>
        <v>2017</v>
      </c>
      <c r="E844" s="37" t="str">
        <f>TEXT(novplus_data[[#This Row],[Date]], "YYYY")</f>
        <v>2017</v>
      </c>
      <c r="F844" s="43" t="str">
        <f>TEXT(novplus_data[[#This Row],[Date]], "MMM")</f>
        <v>Mar</v>
      </c>
      <c r="G844" s="37" t="str">
        <f>VLOOKUP(I844,[1]LibPAS_data!$A$2:$C$601,3,FALSE)</f>
        <v>Pima</v>
      </c>
      <c r="H844" s="37" t="str">
        <f>VLOOKUP(I844,[1]LibPAS_data!$A$2:$C$601,2,FALSE)</f>
        <v>Pima County Public Library</v>
      </c>
      <c r="I844" s="11" t="s">
        <v>38</v>
      </c>
      <c r="K844" s="37" t="s">
        <v>19</v>
      </c>
      <c r="L844" s="37" t="s">
        <v>16</v>
      </c>
      <c r="M844" s="37">
        <v>30539</v>
      </c>
      <c r="N844" s="37">
        <v>97523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37">
        <v>0</v>
      </c>
      <c r="U844" s="37">
        <v>0</v>
      </c>
      <c r="V844" s="37">
        <v>0</v>
      </c>
    </row>
    <row r="845" spans="1:22" x14ac:dyDescent="0.3">
      <c r="A845">
        <f>VLOOKUP(novplus_data[[#This Row],[Locationid]], [1]LibPAS_data!$A$2:$D$264, 4, FALSE)</f>
        <v>405419</v>
      </c>
      <c r="B845" s="8" t="str">
        <f>TEXT(C845,"yyyy")&amp;"-"&amp;"Q"&amp;LOOKUP(MONTH(C845),{1,4,7,10},{1,2,3,4})</f>
        <v>2017-Q1</v>
      </c>
      <c r="C845" s="9">
        <v>42795</v>
      </c>
      <c r="D845" s="43">
        <f>YEAR(DATE(YEAR(novplus_data[[#This Row],[Date]]), MONTH(novplus_data[[#This Row],[Date]])+6,1))</f>
        <v>2017</v>
      </c>
      <c r="E845" s="37" t="str">
        <f>TEXT(novplus_data[[#This Row],[Date]], "YYYY")</f>
        <v>2017</v>
      </c>
      <c r="F845" s="43" t="str">
        <f>TEXT(novplus_data[[#This Row],[Date]], "MMM")</f>
        <v>Mar</v>
      </c>
      <c r="G845" s="37" t="str">
        <f>VLOOKUP(I845,[1]LibPAS_data!$A$2:$C$601,3,FALSE)</f>
        <v>Pima</v>
      </c>
      <c r="H845" s="37" t="str">
        <f>VLOOKUP(I845,[1]LibPAS_data!$A$2:$C$601,2,FALSE)</f>
        <v>Pima County Public Library</v>
      </c>
      <c r="I845" s="11" t="s">
        <v>38</v>
      </c>
      <c r="K845" s="37" t="s">
        <v>68</v>
      </c>
      <c r="L845" s="37" t="s">
        <v>16</v>
      </c>
      <c r="M845" s="37">
        <v>387068</v>
      </c>
      <c r="N845" s="37">
        <v>387849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37">
        <v>0</v>
      </c>
      <c r="U845" s="37">
        <v>0</v>
      </c>
      <c r="V845" s="37">
        <v>0</v>
      </c>
    </row>
    <row r="846" spans="1:22" x14ac:dyDescent="0.3">
      <c r="A846">
        <f>VLOOKUP(novplus_data[[#This Row],[Locationid]], [1]LibPAS_data!$A$2:$D$264, 4, FALSE)</f>
        <v>8901</v>
      </c>
      <c r="B846" s="8" t="str">
        <f>TEXT(C846,"yyyy")&amp;"-"&amp;"Q"&amp;LOOKUP(MONTH(C846),{1,4,7,10},{1,2,3,4})</f>
        <v>2017-Q1</v>
      </c>
      <c r="C846" s="9">
        <v>42795</v>
      </c>
      <c r="D846" s="43">
        <f>YEAR(DATE(YEAR(novplus_data[[#This Row],[Date]]), MONTH(novplus_data[[#This Row],[Date]])+6,1))</f>
        <v>2017</v>
      </c>
      <c r="E846" s="37" t="str">
        <f>TEXT(novplus_data[[#This Row],[Date]], "YYYY")</f>
        <v>2017</v>
      </c>
      <c r="F846" s="43" t="str">
        <f>TEXT(novplus_data[[#This Row],[Date]], "MMM")</f>
        <v>Mar</v>
      </c>
      <c r="G846" s="37" t="str">
        <f>VLOOKUP(I846,[1]LibPAS_data!$A$2:$C$601,3,FALSE)</f>
        <v>Pinal</v>
      </c>
      <c r="H846" s="37" t="str">
        <f>VLOOKUP(I846,[1]LibPAS_data!$A$2:$C$601,2,FALSE)</f>
        <v>Pinal County Library District</v>
      </c>
      <c r="I846" s="11" t="s">
        <v>54</v>
      </c>
      <c r="K846" s="37" t="s">
        <v>15</v>
      </c>
      <c r="L846" s="37" t="s">
        <v>16</v>
      </c>
      <c r="M846" s="37">
        <v>36</v>
      </c>
      <c r="N846" s="37">
        <v>123</v>
      </c>
      <c r="O846" s="37">
        <v>0</v>
      </c>
      <c r="P846" s="37">
        <v>0</v>
      </c>
      <c r="Q846" s="37">
        <v>0</v>
      </c>
      <c r="R846" s="37">
        <v>0</v>
      </c>
      <c r="S846" s="37">
        <v>80</v>
      </c>
      <c r="T846" s="37">
        <v>0</v>
      </c>
      <c r="U846" s="37">
        <v>0</v>
      </c>
      <c r="V846" s="37">
        <v>1</v>
      </c>
    </row>
    <row r="847" spans="1:22" x14ac:dyDescent="0.3">
      <c r="A847">
        <f>VLOOKUP(novplus_data[[#This Row],[Locationid]], [1]LibPAS_data!$A$2:$D$264, 4, FALSE)</f>
        <v>29416</v>
      </c>
      <c r="B847" s="8" t="str">
        <f>TEXT(C847,"yyyy")&amp;"-"&amp;"Q"&amp;LOOKUP(MONTH(C847),{1,4,7,10},{1,2,3,4})</f>
        <v>2017-Q1</v>
      </c>
      <c r="C847" s="9">
        <v>42795</v>
      </c>
      <c r="D847" s="43">
        <f>YEAR(DATE(YEAR(novplus_data[[#This Row],[Date]]), MONTH(novplus_data[[#This Row],[Date]])+6,1))</f>
        <v>2017</v>
      </c>
      <c r="E847" s="37" t="str">
        <f>TEXT(novplus_data[[#This Row],[Date]], "YYYY")</f>
        <v>2017</v>
      </c>
      <c r="F847" s="43" t="str">
        <f>TEXT(novplus_data[[#This Row],[Date]], "MMM")</f>
        <v>Mar</v>
      </c>
      <c r="G847" s="37" t="str">
        <f>VLOOKUP(I847,[1]LibPAS_data!$A$2:$C$601,3,FALSE)</f>
        <v>Yavapai</v>
      </c>
      <c r="H847" s="37" t="str">
        <f>VLOOKUP(I847,[1]LibPAS_data!$A$2:$C$601,2,FALSE)</f>
        <v>Prescott Public Library</v>
      </c>
      <c r="I847" s="11" t="s">
        <v>39</v>
      </c>
      <c r="K847" s="37" t="s">
        <v>15</v>
      </c>
      <c r="L847" s="37" t="s">
        <v>16</v>
      </c>
      <c r="M847" s="37">
        <v>44</v>
      </c>
      <c r="N847" s="37">
        <v>114</v>
      </c>
      <c r="O847" s="37">
        <v>0</v>
      </c>
      <c r="P847" s="37">
        <v>0</v>
      </c>
      <c r="Q847" s="37">
        <v>0</v>
      </c>
      <c r="R847" s="37">
        <v>0</v>
      </c>
      <c r="S847" s="37">
        <v>125</v>
      </c>
      <c r="T847" s="37">
        <v>0</v>
      </c>
      <c r="U847" s="37">
        <v>0</v>
      </c>
      <c r="V847" s="37">
        <v>28</v>
      </c>
    </row>
    <row r="848" spans="1:22" x14ac:dyDescent="0.3">
      <c r="A848">
        <f>VLOOKUP(novplus_data[[#This Row],[Locationid]], [1]LibPAS_data!$A$2:$D$264, 4, FALSE)</f>
        <v>11980</v>
      </c>
      <c r="B848" s="8" t="str">
        <f>TEXT(C848,"yyyy")&amp;"-"&amp;"Q"&amp;LOOKUP(MONTH(C848),{1,4,7,10},{1,2,3,4})</f>
        <v>2017-Q1</v>
      </c>
      <c r="C848" s="9">
        <v>42795</v>
      </c>
      <c r="D848" s="43">
        <f>YEAR(DATE(YEAR(novplus_data[[#This Row],[Date]]), MONTH(novplus_data[[#This Row],[Date]])+6,1))</f>
        <v>2017</v>
      </c>
      <c r="E848" s="37" t="str">
        <f>TEXT(novplus_data[[#This Row],[Date]], "YYYY")</f>
        <v>2017</v>
      </c>
      <c r="F848" s="43" t="str">
        <f>TEXT(novplus_data[[#This Row],[Date]], "MMM")</f>
        <v>Mar</v>
      </c>
      <c r="G848" s="37" t="str">
        <f>VLOOKUP(I848,[1]LibPAS_data!$A$2:$C$601,3,FALSE)</f>
        <v>Graham</v>
      </c>
      <c r="H848" s="37" t="str">
        <f>VLOOKUP(I848,[1]LibPAS_data!$A$2:$C$601,2,FALSE)</f>
        <v>Safford City - Graham County Library</v>
      </c>
      <c r="I848" s="11" t="s">
        <v>41</v>
      </c>
      <c r="K848" s="37" t="s">
        <v>15</v>
      </c>
      <c r="L848" s="37" t="s">
        <v>16</v>
      </c>
      <c r="M848" s="37">
        <v>4</v>
      </c>
      <c r="N848" s="37">
        <v>14</v>
      </c>
      <c r="O848" s="37">
        <v>0</v>
      </c>
      <c r="P848" s="37">
        <v>0</v>
      </c>
      <c r="Q848" s="37">
        <v>0</v>
      </c>
      <c r="R848" s="37">
        <v>0</v>
      </c>
      <c r="S848" s="37">
        <v>8</v>
      </c>
      <c r="T848" s="37">
        <v>0</v>
      </c>
      <c r="U848" s="37">
        <v>0</v>
      </c>
      <c r="V848" s="37">
        <v>0</v>
      </c>
    </row>
    <row r="849" spans="1:22" x14ac:dyDescent="0.3">
      <c r="A849">
        <f>VLOOKUP(novplus_data[[#This Row],[Locationid]], [1]LibPAS_data!$A$2:$D$264, 4, FALSE)</f>
        <v>9301</v>
      </c>
      <c r="B849" s="8" t="str">
        <f>TEXT(C849,"yyyy")&amp;"-"&amp;"Q"&amp;LOOKUP(MONTH(C849),{1,4,7,10},{1,2,3,4})</f>
        <v>2017-Q1</v>
      </c>
      <c r="C849" s="9">
        <v>42795</v>
      </c>
      <c r="D849" s="43">
        <f>YEAR(DATE(YEAR(novplus_data[[#This Row],[Date]]), MONTH(novplus_data[[#This Row],[Date]])+6,1))</f>
        <v>2017</v>
      </c>
      <c r="E849" s="37" t="str">
        <f>TEXT(novplus_data[[#This Row],[Date]], "YYYY")</f>
        <v>2017</v>
      </c>
      <c r="F849" s="43" t="str">
        <f>TEXT(novplus_data[[#This Row],[Date]], "MMM")</f>
        <v>Mar</v>
      </c>
      <c r="G849" s="37" t="str">
        <f>VLOOKUP(I849,[1]LibPAS_data!$A$2:$C$601,3,FALSE)</f>
        <v>Yavapai</v>
      </c>
      <c r="H849" s="37" t="str">
        <f>VLOOKUP(I849,[1]LibPAS_data!$A$2:$C$601,2,FALSE)</f>
        <v>Yavapai County Library District</v>
      </c>
      <c r="I849" s="11" t="s">
        <v>43</v>
      </c>
      <c r="K849" s="37" t="s">
        <v>21</v>
      </c>
      <c r="L849" s="37" t="s">
        <v>16</v>
      </c>
      <c r="M849" s="37">
        <v>60992</v>
      </c>
      <c r="N849" s="37">
        <v>162555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37">
        <v>0</v>
      </c>
      <c r="U849" s="37">
        <v>0</v>
      </c>
      <c r="V849" s="37">
        <v>0</v>
      </c>
    </row>
    <row r="850" spans="1:22" x14ac:dyDescent="0.3">
      <c r="A850" t="e">
        <f>VLOOKUP(novplus_data[[#This Row],[Locationid]], [1]LibPAS_data!$A$2:$D$264, 4, FALSE)</f>
        <v>#N/A</v>
      </c>
      <c r="B850" s="8" t="str">
        <f>TEXT(C850,"yyyy")&amp;"-"&amp;"Q"&amp;LOOKUP(MONTH(C850),{1,4,7,10},{1,2,3,4})</f>
        <v>2017-Q1</v>
      </c>
      <c r="C850" s="9">
        <v>42795</v>
      </c>
      <c r="D850" s="43">
        <f>YEAR(DATE(YEAR(novplus_data[[#This Row],[Date]]), MONTH(novplus_data[[#This Row],[Date]])+6,1))</f>
        <v>2017</v>
      </c>
      <c r="E850" s="37" t="str">
        <f>TEXT(novplus_data[[#This Row],[Date]], "YYYY")</f>
        <v>2017</v>
      </c>
      <c r="F850" s="43" t="str">
        <f>TEXT(novplus_data[[#This Row],[Date]], "MMM")</f>
        <v>Mar</v>
      </c>
      <c r="G850" s="37" t="str">
        <f>VLOOKUP(I850,[1]LibPAS_data!$A$2:$C$601,3,FALSE)</f>
        <v>Yuma</v>
      </c>
      <c r="H850" s="37" t="str">
        <f>VLOOKUP(I850,[1]LibPAS_data!$A$2:$C$601,2,FALSE)</f>
        <v>Yuma County Library District</v>
      </c>
      <c r="I850" s="11" t="s">
        <v>44</v>
      </c>
      <c r="K850" s="37" t="s">
        <v>22</v>
      </c>
      <c r="L850" s="37" t="s">
        <v>16</v>
      </c>
      <c r="M850" s="37">
        <v>23</v>
      </c>
      <c r="N850" s="37">
        <v>63</v>
      </c>
      <c r="O850" s="37">
        <v>0</v>
      </c>
      <c r="P850" s="37">
        <v>0</v>
      </c>
      <c r="Q850" s="37">
        <v>0</v>
      </c>
      <c r="R850" s="37">
        <v>0</v>
      </c>
      <c r="S850" s="37">
        <v>203</v>
      </c>
      <c r="T850" s="37">
        <v>0</v>
      </c>
      <c r="U850" s="37">
        <v>0</v>
      </c>
      <c r="V850" s="37">
        <v>0</v>
      </c>
    </row>
    <row r="851" spans="1:22" x14ac:dyDescent="0.3">
      <c r="A851" t="e">
        <f>VLOOKUP(novplus_data[[#This Row],[Locationid]], [1]LibPAS_data!$A$2:$D$264, 4, FALSE)</f>
        <v>#N/A</v>
      </c>
      <c r="B851" s="8" t="str">
        <f>TEXT(C851,"yyyy")&amp;"-"&amp;"Q"&amp;LOOKUP(MONTH(C851),{1,4,7,10},{1,2,3,4})</f>
        <v>2017-Q1</v>
      </c>
      <c r="C851" s="9">
        <v>42795</v>
      </c>
      <c r="D851" s="43">
        <f>YEAR(DATE(YEAR(novplus_data[[#This Row],[Date]]), MONTH(novplus_data[[#This Row],[Date]])+6,1))</f>
        <v>2017</v>
      </c>
      <c r="E851" s="37" t="str">
        <f>TEXT(novplus_data[[#This Row],[Date]], "YYYY")</f>
        <v>2017</v>
      </c>
      <c r="F851" s="43" t="str">
        <f>TEXT(novplus_data[[#This Row],[Date]], "MMM")</f>
        <v>Mar</v>
      </c>
      <c r="G851" s="37" t="str">
        <f>VLOOKUP(I851,[1]LibPAS_data!$A$2:$C$601,3,FALSE)</f>
        <v>Yuma</v>
      </c>
      <c r="H851" s="37" t="str">
        <f>VLOOKUP(I851,[1]LibPAS_data!$A$2:$C$601,2,FALSE)</f>
        <v>Yuma County Library District</v>
      </c>
      <c r="I851" s="11" t="s">
        <v>44</v>
      </c>
      <c r="K851" s="37" t="s">
        <v>23</v>
      </c>
      <c r="L851" s="37" t="s">
        <v>16</v>
      </c>
      <c r="M851" s="37">
        <v>5759</v>
      </c>
      <c r="N851" s="37">
        <v>19128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37">
        <v>0</v>
      </c>
      <c r="U851" s="37">
        <v>0</v>
      </c>
      <c r="V851" s="37">
        <v>0</v>
      </c>
    </row>
    <row r="852" spans="1:22" x14ac:dyDescent="0.3">
      <c r="A852">
        <f>VLOOKUP(novplus_data[[#This Row],[Locationid]], [1]LibPAS_data!$A$2:$D$264, 4, FALSE)</f>
        <v>11452</v>
      </c>
      <c r="B852" s="8" t="str">
        <f>TEXT(C852,"yyyy")&amp;"-"&amp;"Q"&amp;LOOKUP(MONTH(C852),{1,4,7,10},{1,2,3,4})</f>
        <v>2017-Q2</v>
      </c>
      <c r="C852" s="9">
        <v>42826</v>
      </c>
      <c r="D852" s="43">
        <f>YEAR(DATE(YEAR(novplus_data[[#This Row],[Date]]), MONTH(novplus_data[[#This Row],[Date]])+6,1))</f>
        <v>2017</v>
      </c>
      <c r="E852" s="37" t="str">
        <f>TEXT(novplus_data[[#This Row],[Date]], "YYYY")</f>
        <v>2017</v>
      </c>
      <c r="F852" s="43" t="str">
        <f>TEXT(novplus_data[[#This Row],[Date]], "MMM")</f>
        <v>Apr</v>
      </c>
      <c r="G852" s="37" t="str">
        <f>VLOOKUP(I852,[1]LibPAS_data!$A$2:$C$601,3,FALSE)</f>
        <v>Apache</v>
      </c>
      <c r="H852" s="37" t="str">
        <f>VLOOKUP(I852,[1]LibPAS_data!$A$2:$C$601,2,FALSE)</f>
        <v>Apache County Library District Office</v>
      </c>
      <c r="I852" s="3" t="s">
        <v>29</v>
      </c>
      <c r="K852" s="37" t="s">
        <v>15</v>
      </c>
      <c r="L852" s="37" t="s">
        <v>16</v>
      </c>
      <c r="M852" s="37">
        <v>8</v>
      </c>
      <c r="N852" s="37">
        <v>27</v>
      </c>
      <c r="O852" s="37">
        <v>0</v>
      </c>
      <c r="P852" s="37">
        <v>0</v>
      </c>
      <c r="Q852" s="37">
        <v>0</v>
      </c>
      <c r="R852" s="37">
        <v>0</v>
      </c>
      <c r="S852" s="37">
        <v>13</v>
      </c>
      <c r="T852" s="37">
        <v>0</v>
      </c>
      <c r="U852" s="37">
        <v>0</v>
      </c>
      <c r="V852" s="37">
        <v>0</v>
      </c>
    </row>
    <row r="853" spans="1:22" x14ac:dyDescent="0.3">
      <c r="A853" t="e">
        <f>VLOOKUP(novplus_data[[#This Row],[Locationid]], [1]LibPAS_data!$A$2:$D$264, 4, FALSE)</f>
        <v>#N/A</v>
      </c>
      <c r="B853" s="8" t="str">
        <f>TEXT(C853,"yyyy")&amp;"-"&amp;"Q"&amp;LOOKUP(MONTH(C853),{1,4,7,10},{1,2,3,4})</f>
        <v>2017-Q2</v>
      </c>
      <c r="C853" s="9">
        <v>42826</v>
      </c>
      <c r="D853" s="43">
        <f>YEAR(DATE(YEAR(novplus_data[[#This Row],[Date]]), MONTH(novplus_data[[#This Row],[Date]])+6,1))</f>
        <v>2017</v>
      </c>
      <c r="E853" s="37" t="str">
        <f>TEXT(novplus_data[[#This Row],[Date]], "YYYY")</f>
        <v>2017</v>
      </c>
      <c r="F853" s="43" t="str">
        <f>TEXT(novplus_data[[#This Row],[Date]], "MMM")</f>
        <v>Apr</v>
      </c>
      <c r="G853" s="37" t="str">
        <f>VLOOKUP(I853,[1]LibPAS_data!$A$2:$C$601,3,FALSE)</f>
        <v>State</v>
      </c>
      <c r="H853" s="37" t="str">
        <f>VLOOKUP(I853,[1]LibPAS_data!$A$2:$C$601,2,FALSE)</f>
        <v>Arizona State Library</v>
      </c>
      <c r="I853" s="11" t="s">
        <v>42</v>
      </c>
      <c r="K853" s="37" t="s">
        <v>15</v>
      </c>
      <c r="L853" s="37" t="s">
        <v>16</v>
      </c>
      <c r="M853" s="37">
        <v>13</v>
      </c>
      <c r="N853" s="37">
        <v>39</v>
      </c>
      <c r="O853" s="37">
        <v>0</v>
      </c>
      <c r="P853" s="37">
        <v>0</v>
      </c>
      <c r="Q853" s="37">
        <v>0</v>
      </c>
      <c r="R853" s="37">
        <v>0</v>
      </c>
      <c r="S853" s="37">
        <v>6</v>
      </c>
      <c r="T853" s="37">
        <v>0</v>
      </c>
      <c r="U853" s="37">
        <v>0</v>
      </c>
      <c r="V853" s="37">
        <v>0</v>
      </c>
    </row>
    <row r="854" spans="1:22" x14ac:dyDescent="0.3">
      <c r="A854" t="e">
        <f>VLOOKUP(novplus_data[[#This Row],[Locationid]], [1]LibPAS_data!$A$2:$D$264, 4, FALSE)</f>
        <v>#N/A</v>
      </c>
      <c r="B854" s="8" t="str">
        <f>TEXT(C854,"yyyy")&amp;"-"&amp;"Q"&amp;LOOKUP(MONTH(C854),{1,4,7,10},{1,2,3,4})</f>
        <v>2017-Q2</v>
      </c>
      <c r="C854" s="9">
        <v>42826</v>
      </c>
      <c r="D854" s="43">
        <f>YEAR(DATE(YEAR(novplus_data[[#This Row],[Date]]), MONTH(novplus_data[[#This Row],[Date]])+6,1))</f>
        <v>2017</v>
      </c>
      <c r="E854" s="37" t="str">
        <f>TEXT(novplus_data[[#This Row],[Date]], "YYYY")</f>
        <v>2017</v>
      </c>
      <c r="F854" s="43" t="str">
        <f>TEXT(novplus_data[[#This Row],[Date]], "MMM")</f>
        <v>Apr</v>
      </c>
      <c r="G854" s="37" t="str">
        <f>VLOOKUP(I854,[1]LibPAS_data!$A$2:$C$601,3,FALSE)</f>
        <v>State</v>
      </c>
      <c r="H854" s="37" t="str">
        <f>VLOOKUP(I854,[1]LibPAS_data!$A$2:$C$601,2,FALSE)</f>
        <v>Arizona State Library</v>
      </c>
      <c r="I854" s="11" t="s">
        <v>42</v>
      </c>
      <c r="K854" s="37" t="s">
        <v>17</v>
      </c>
      <c r="L854" s="37" t="s">
        <v>16</v>
      </c>
      <c r="M854" s="37">
        <v>173</v>
      </c>
      <c r="N854" s="37">
        <v>1156</v>
      </c>
      <c r="O854" s="37">
        <v>4</v>
      </c>
      <c r="P854" s="37">
        <v>4</v>
      </c>
      <c r="Q854" s="37">
        <v>0</v>
      </c>
      <c r="R854" s="37">
        <v>0</v>
      </c>
      <c r="S854" s="37">
        <v>923</v>
      </c>
      <c r="T854" s="37">
        <v>0</v>
      </c>
      <c r="U854" s="37">
        <v>0</v>
      </c>
      <c r="V854" s="37">
        <v>0</v>
      </c>
    </row>
    <row r="855" spans="1:22" x14ac:dyDescent="0.3">
      <c r="A855">
        <f>VLOOKUP(novplus_data[[#This Row],[Locationid]], [1]LibPAS_data!$A$2:$D$264, 4, FALSE)</f>
        <v>1469</v>
      </c>
      <c r="B855" s="8" t="str">
        <f>TEXT(C855,"yyyy")&amp;"-"&amp;"Q"&amp;LOOKUP(MONTH(C855),{1,4,7,10},{1,2,3,4})</f>
        <v>2017-Q2</v>
      </c>
      <c r="C855" s="9">
        <v>42826</v>
      </c>
      <c r="D855" s="43">
        <f>YEAR(DATE(YEAR(novplus_data[[#This Row],[Date]]), MONTH(novplus_data[[#This Row],[Date]])+6,1))</f>
        <v>2017</v>
      </c>
      <c r="E855" s="37" t="str">
        <f>TEXT(novplus_data[[#This Row],[Date]], "YYYY")</f>
        <v>2017</v>
      </c>
      <c r="F855" s="43" t="str">
        <f>TEXT(novplus_data[[#This Row],[Date]], "MMM")</f>
        <v>Apr</v>
      </c>
      <c r="G855" s="37" t="str">
        <f>VLOOKUP(I855,[1]LibPAS_data!$A$2:$C$601,3,FALSE)</f>
        <v>Cochise</v>
      </c>
      <c r="H855" s="37" t="str">
        <f>VLOOKUP(I855,[1]LibPAS_data!$A$2:$C$601,2,FALSE)</f>
        <v>Cochise County Library District</v>
      </c>
      <c r="I855" s="11" t="s">
        <v>32</v>
      </c>
      <c r="K855" s="37" t="s">
        <v>18</v>
      </c>
      <c r="L855" s="37" t="s">
        <v>16</v>
      </c>
      <c r="M855" s="37">
        <v>55</v>
      </c>
      <c r="N855" s="37">
        <v>151</v>
      </c>
      <c r="O855" s="37">
        <v>0</v>
      </c>
      <c r="P855" s="37">
        <v>0</v>
      </c>
      <c r="Q855" s="37">
        <v>0</v>
      </c>
      <c r="R855" s="37">
        <v>0</v>
      </c>
      <c r="S855" s="37">
        <v>69</v>
      </c>
      <c r="T855" s="37">
        <v>0</v>
      </c>
      <c r="U855" s="37">
        <v>0</v>
      </c>
      <c r="V855" s="37">
        <v>0</v>
      </c>
    </row>
    <row r="856" spans="1:22" x14ac:dyDescent="0.3">
      <c r="A856">
        <f>VLOOKUP(novplus_data[[#This Row],[Locationid]], [1]LibPAS_data!$A$2:$D$264, 4, FALSE)</f>
        <v>72247</v>
      </c>
      <c r="B856" s="8" t="str">
        <f>TEXT(C856,"yyyy")&amp;"-"&amp;"Q"&amp;LOOKUP(MONTH(C856),{1,4,7,10},{1,2,3,4})</f>
        <v>2017-Q2</v>
      </c>
      <c r="C856" s="9">
        <v>42826</v>
      </c>
      <c r="D856" s="43">
        <f>YEAR(DATE(YEAR(novplus_data[[#This Row],[Date]]), MONTH(novplus_data[[#This Row],[Date]])+6,1))</f>
        <v>2017</v>
      </c>
      <c r="E856" s="37" t="str">
        <f>TEXT(novplus_data[[#This Row],[Date]], "YYYY")</f>
        <v>2017</v>
      </c>
      <c r="F856" s="43" t="str">
        <f>TEXT(novplus_data[[#This Row],[Date]], "MMM")</f>
        <v>Apr</v>
      </c>
      <c r="G856" s="37" t="str">
        <f>VLOOKUP(I856,[1]LibPAS_data!$A$2:$C$601,3,FALSE)</f>
        <v>Coconino</v>
      </c>
      <c r="H856" s="37" t="str">
        <f>VLOOKUP(I856,[1]LibPAS_data!$A$2:$C$601,2,FALSE)</f>
        <v>Flagstaff City-Coconino County Public Library</v>
      </c>
      <c r="I856" s="11" t="s">
        <v>33</v>
      </c>
      <c r="K856" s="37" t="s">
        <v>15</v>
      </c>
      <c r="L856" s="37" t="s">
        <v>16</v>
      </c>
      <c r="M856" s="37">
        <v>80</v>
      </c>
      <c r="N856" s="37">
        <v>333</v>
      </c>
      <c r="O856" s="37">
        <v>0</v>
      </c>
      <c r="P856" s="37">
        <v>0</v>
      </c>
      <c r="Q856" s="37">
        <v>0</v>
      </c>
      <c r="R856" s="37">
        <v>0</v>
      </c>
      <c r="S856" s="37">
        <v>243</v>
      </c>
      <c r="T856" s="37">
        <v>0</v>
      </c>
      <c r="U856" s="37">
        <v>0</v>
      </c>
      <c r="V856" s="37">
        <v>270</v>
      </c>
    </row>
    <row r="857" spans="1:22" x14ac:dyDescent="0.3">
      <c r="A857">
        <f>VLOOKUP(novplus_data[[#This Row],[Locationid]], [1]LibPAS_data!$A$2:$D$264, 4, FALSE)</f>
        <v>72</v>
      </c>
      <c r="B857" s="8" t="str">
        <f>TEXT(C857,"yyyy")&amp;"-"&amp;"Q"&amp;LOOKUP(MONTH(C857),{1,4,7,10},{1,2,3,4})</f>
        <v>2017-Q2</v>
      </c>
      <c r="C857" s="9">
        <v>42826</v>
      </c>
      <c r="D857" s="43">
        <f>YEAR(DATE(YEAR(novplus_data[[#This Row],[Date]]), MONTH(novplus_data[[#This Row],[Date]])+6,1))</f>
        <v>2017</v>
      </c>
      <c r="E857" s="37" t="str">
        <f>TEXT(novplus_data[[#This Row],[Date]], "YYYY")</f>
        <v>2017</v>
      </c>
      <c r="F857" s="43" t="str">
        <f>TEXT(novplus_data[[#This Row],[Date]], "MMM")</f>
        <v>Apr</v>
      </c>
      <c r="G857" s="37" t="str">
        <f>VLOOKUP(I857,[1]LibPAS_data!$A$2:$C$601,3,FALSE)</f>
        <v>Gila</v>
      </c>
      <c r="H857" s="37" t="str">
        <f>VLOOKUP(I857,[1]LibPAS_data!$A$2:$C$601,2,FALSE)</f>
        <v>Gila County Library District</v>
      </c>
      <c r="I857" s="13" t="s">
        <v>34</v>
      </c>
      <c r="K857" s="37" t="s">
        <v>15</v>
      </c>
      <c r="L857" s="37" t="s">
        <v>16</v>
      </c>
      <c r="M857" s="37">
        <v>28</v>
      </c>
      <c r="N857" s="37">
        <v>92</v>
      </c>
      <c r="O857" s="37">
        <v>0</v>
      </c>
      <c r="P857" s="37">
        <v>0</v>
      </c>
      <c r="Q857" s="37">
        <v>0</v>
      </c>
      <c r="R857" s="37">
        <v>0</v>
      </c>
      <c r="S857" s="37">
        <v>28</v>
      </c>
      <c r="T857" s="37">
        <v>0</v>
      </c>
      <c r="U857" s="37">
        <v>0</v>
      </c>
      <c r="V857" s="37">
        <v>0</v>
      </c>
    </row>
    <row r="858" spans="1:22" x14ac:dyDescent="0.3">
      <c r="A858" t="e">
        <f>VLOOKUP(novplus_data[[#This Row],[Locationid]], [1]LibPAS_data!$A$2:$D$264, 4, FALSE)</f>
        <v>#N/A</v>
      </c>
      <c r="B858" s="8" t="str">
        <f>TEXT(C858,"yyyy")&amp;"-"&amp;"Q"&amp;LOOKUP(MONTH(C858),{1,4,7,10},{1,2,3,4})</f>
        <v>2017-Q2</v>
      </c>
      <c r="C858" s="9">
        <v>42826</v>
      </c>
      <c r="D858" s="43">
        <f>YEAR(DATE(YEAR(novplus_data[[#This Row],[Date]]), MONTH(novplus_data[[#This Row],[Date]])+6,1))</f>
        <v>2017</v>
      </c>
      <c r="E858" s="37" t="str">
        <f>TEXT(novplus_data[[#This Row],[Date]], "YYYY")</f>
        <v>2017</v>
      </c>
      <c r="F858" s="43" t="str">
        <f>TEXT(novplus_data[[#This Row],[Date]], "MMM")</f>
        <v>Apr</v>
      </c>
      <c r="G858" s="37" t="str">
        <f>VLOOKUP(I858,[1]LibPAS_data!$A$2:$C$601,3,FALSE)</f>
        <v>Mohave</v>
      </c>
      <c r="H858" s="37" t="str">
        <f>VLOOKUP(I858,[1]LibPAS_data!$A$2:$C$601,2,FALSE)</f>
        <v>Kingman Branch Library</v>
      </c>
      <c r="I858" s="3" t="s">
        <v>93</v>
      </c>
      <c r="K858" s="37" t="s">
        <v>15</v>
      </c>
      <c r="L858" s="37" t="s">
        <v>16</v>
      </c>
      <c r="M858" s="37">
        <v>85</v>
      </c>
      <c r="N858" s="37">
        <v>280</v>
      </c>
      <c r="O858" s="37">
        <v>0</v>
      </c>
      <c r="P858" s="37">
        <v>0</v>
      </c>
      <c r="Q858" s="37">
        <v>0</v>
      </c>
      <c r="R858" s="37">
        <v>0</v>
      </c>
      <c r="S858" s="37">
        <v>264</v>
      </c>
      <c r="T858" s="37">
        <v>0</v>
      </c>
      <c r="U858" s="37">
        <v>0</v>
      </c>
      <c r="V858" s="37">
        <v>0</v>
      </c>
    </row>
    <row r="859" spans="1:22" x14ac:dyDescent="0.3">
      <c r="A859" t="e">
        <f>VLOOKUP(novplus_data[[#This Row],[Locationid]], [1]LibPAS_data!$A$2:$D$264, 4, FALSE)</f>
        <v>#N/A</v>
      </c>
      <c r="B859" s="8" t="str">
        <f>TEXT(C859,"yyyy")&amp;"-"&amp;"Q"&amp;LOOKUP(MONTH(C859),{1,4,7,10},{1,2,3,4})</f>
        <v>2017-Q2</v>
      </c>
      <c r="C859" s="9">
        <v>42826</v>
      </c>
      <c r="D859" s="43">
        <f>YEAR(DATE(YEAR(novplus_data[[#This Row],[Date]]), MONTH(novplus_data[[#This Row],[Date]])+6,1))</f>
        <v>2017</v>
      </c>
      <c r="E859" s="37" t="str">
        <f>TEXT(novplus_data[[#This Row],[Date]], "YYYY")</f>
        <v>2017</v>
      </c>
      <c r="F859" s="43" t="str">
        <f>TEXT(novplus_data[[#This Row],[Date]], "MMM")</f>
        <v>Apr</v>
      </c>
      <c r="G859" s="37" t="str">
        <f>VLOOKUP(I859,[1]LibPAS_data!$A$2:$C$601,3,FALSE)</f>
        <v>Mohave</v>
      </c>
      <c r="H859" s="37" t="str">
        <f>VLOOKUP(I859,[1]LibPAS_data!$A$2:$C$601,2,FALSE)</f>
        <v>Lake Havasu Branch Library</v>
      </c>
      <c r="I859" s="12" t="s">
        <v>89</v>
      </c>
      <c r="K859" s="37" t="s">
        <v>15</v>
      </c>
      <c r="L859" s="37" t="s">
        <v>16</v>
      </c>
      <c r="M859" s="37">
        <v>2</v>
      </c>
      <c r="N859" s="37">
        <v>6</v>
      </c>
      <c r="O859" s="37">
        <v>0</v>
      </c>
      <c r="P859" s="37">
        <v>0</v>
      </c>
      <c r="Q859" s="37">
        <v>0</v>
      </c>
      <c r="R859" s="37">
        <v>0</v>
      </c>
      <c r="S859" s="37">
        <v>6</v>
      </c>
      <c r="T859" s="37">
        <v>0</v>
      </c>
      <c r="U859" s="37">
        <v>0</v>
      </c>
      <c r="V859" s="37">
        <v>0</v>
      </c>
    </row>
    <row r="860" spans="1:22" x14ac:dyDescent="0.3">
      <c r="A860">
        <f>VLOOKUP(novplus_data[[#This Row],[Locationid]], [1]LibPAS_data!$A$2:$D$264, 4, FALSE)</f>
        <v>87143</v>
      </c>
      <c r="B860" s="8" t="str">
        <f>TEXT(C860,"yyyy")&amp;"-"&amp;"Q"&amp;LOOKUP(MONTH(C860),{1,4,7,10},{1,2,3,4})</f>
        <v>2017-Q2</v>
      </c>
      <c r="C860" s="9">
        <v>42826</v>
      </c>
      <c r="D860" s="43">
        <f>YEAR(DATE(YEAR(novplus_data[[#This Row],[Date]]), MONTH(novplus_data[[#This Row],[Date]])+6,1))</f>
        <v>2017</v>
      </c>
      <c r="E860" s="37" t="str">
        <f>TEXT(novplus_data[[#This Row],[Date]], "YYYY")</f>
        <v>2017</v>
      </c>
      <c r="F860" s="43" t="str">
        <f>TEXT(novplus_data[[#This Row],[Date]], "MMM")</f>
        <v>Apr</v>
      </c>
      <c r="G860" s="37" t="str">
        <f>VLOOKUP(I860,[1]LibPAS_data!$A$2:$C$601,3,FALSE)</f>
        <v>Mohave</v>
      </c>
      <c r="H860" s="37" t="str">
        <f>VLOOKUP(I860,[1]LibPAS_data!$A$2:$C$601,2,FALSE)</f>
        <v>Mohave County Library District</v>
      </c>
      <c r="I860" s="11" t="s">
        <v>36</v>
      </c>
      <c r="K860" s="37" t="s">
        <v>15</v>
      </c>
      <c r="L860" s="37" t="s">
        <v>16</v>
      </c>
      <c r="M860" s="37">
        <v>95</v>
      </c>
      <c r="N860" s="37">
        <v>641</v>
      </c>
      <c r="O860" s="37">
        <v>0</v>
      </c>
      <c r="P860" s="37">
        <v>0</v>
      </c>
      <c r="Q860" s="37">
        <v>0</v>
      </c>
      <c r="R860" s="37">
        <v>0</v>
      </c>
      <c r="S860" s="37">
        <v>567</v>
      </c>
      <c r="T860" s="37">
        <v>0</v>
      </c>
      <c r="U860" s="37">
        <v>0</v>
      </c>
      <c r="V860" s="37">
        <v>0</v>
      </c>
    </row>
    <row r="861" spans="1:22" x14ac:dyDescent="0.3">
      <c r="A861">
        <f>VLOOKUP(novplus_data[[#This Row],[Locationid]], [1]LibPAS_data!$A$2:$D$264, 4, FALSE)</f>
        <v>2461</v>
      </c>
      <c r="B861" s="8" t="str">
        <f>TEXT(C861,"yyyy")&amp;"-"&amp;"Q"&amp;LOOKUP(MONTH(C861),{1,4,7,10},{1,2,3,4})</f>
        <v>2017-Q2</v>
      </c>
      <c r="C861" s="9">
        <v>42826</v>
      </c>
      <c r="D861" s="43">
        <f>YEAR(DATE(YEAR(novplus_data[[#This Row],[Date]]), MONTH(novplus_data[[#This Row],[Date]])+6,1))</f>
        <v>2017</v>
      </c>
      <c r="E861" s="37" t="str">
        <f>TEXT(novplus_data[[#This Row],[Date]], "YYYY")</f>
        <v>2017</v>
      </c>
      <c r="F861" s="43" t="str">
        <f>TEXT(novplus_data[[#This Row],[Date]], "MMM")</f>
        <v>Apr</v>
      </c>
      <c r="G861" s="37" t="str">
        <f>VLOOKUP(I861,[1]LibPAS_data!$A$2:$C$601,3,FALSE)</f>
        <v>Navajo</v>
      </c>
      <c r="H861" s="37" t="str">
        <f>VLOOKUP(I861,[1]LibPAS_data!$A$2:$C$601,2,FALSE)</f>
        <v>Navajo County Library District</v>
      </c>
      <c r="I861" s="11" t="s">
        <v>37</v>
      </c>
      <c r="K861" s="37" t="s">
        <v>15</v>
      </c>
      <c r="L861" s="37" t="s">
        <v>16</v>
      </c>
      <c r="M861" s="37">
        <v>4</v>
      </c>
      <c r="N861" s="37">
        <v>4</v>
      </c>
      <c r="O861" s="37">
        <v>0</v>
      </c>
      <c r="P861" s="37">
        <v>0</v>
      </c>
      <c r="Q861" s="37">
        <v>0</v>
      </c>
      <c r="R861" s="37">
        <v>0</v>
      </c>
      <c r="S861" s="37">
        <v>11</v>
      </c>
      <c r="T861" s="37">
        <v>0</v>
      </c>
      <c r="U861" s="37">
        <v>0</v>
      </c>
      <c r="V861" s="37">
        <v>0</v>
      </c>
    </row>
    <row r="862" spans="1:22" x14ac:dyDescent="0.3">
      <c r="A862">
        <f>VLOOKUP(novplus_data[[#This Row],[Locationid]], [1]LibPAS_data!$A$2:$D$264, 4, FALSE)</f>
        <v>405419</v>
      </c>
      <c r="B862" s="8" t="str">
        <f>TEXT(C862,"yyyy")&amp;"-"&amp;"Q"&amp;LOOKUP(MONTH(C862),{1,4,7,10},{1,2,3,4})</f>
        <v>2017-Q2</v>
      </c>
      <c r="C862" s="9">
        <v>42826</v>
      </c>
      <c r="D862" s="43">
        <f>YEAR(DATE(YEAR(novplus_data[[#This Row],[Date]]), MONTH(novplus_data[[#This Row],[Date]])+6,1))</f>
        <v>2017</v>
      </c>
      <c r="E862" s="37" t="str">
        <f>TEXT(novplus_data[[#This Row],[Date]], "YYYY")</f>
        <v>2017</v>
      </c>
      <c r="F862" s="43" t="str">
        <f>TEXT(novplus_data[[#This Row],[Date]], "MMM")</f>
        <v>Apr</v>
      </c>
      <c r="G862" s="37" t="str">
        <f>VLOOKUP(I862,[1]LibPAS_data!$A$2:$C$601,3,FALSE)</f>
        <v>Pima</v>
      </c>
      <c r="H862" s="37" t="str">
        <f>VLOOKUP(I862,[1]LibPAS_data!$A$2:$C$601,2,FALSE)</f>
        <v>Pima County Public Library</v>
      </c>
      <c r="I862" s="11" t="s">
        <v>38</v>
      </c>
      <c r="K862" s="37" t="s">
        <v>15</v>
      </c>
      <c r="L862" s="37" t="s">
        <v>16</v>
      </c>
      <c r="M862" s="37">
        <v>78</v>
      </c>
      <c r="N862" s="37">
        <v>209</v>
      </c>
      <c r="O862" s="37">
        <v>1</v>
      </c>
      <c r="P862" s="37">
        <v>1</v>
      </c>
      <c r="Q862" s="37">
        <v>0</v>
      </c>
      <c r="R862" s="37">
        <v>0</v>
      </c>
      <c r="S862" s="37">
        <v>216</v>
      </c>
      <c r="T862" s="37">
        <v>0</v>
      </c>
      <c r="U862" s="37">
        <v>0</v>
      </c>
      <c r="V862" s="37">
        <v>104</v>
      </c>
    </row>
    <row r="863" spans="1:22" x14ac:dyDescent="0.3">
      <c r="A863">
        <f>VLOOKUP(novplus_data[[#This Row],[Locationid]], [1]LibPAS_data!$A$2:$D$264, 4, FALSE)</f>
        <v>405419</v>
      </c>
      <c r="B863" s="8" t="str">
        <f>TEXT(C863,"yyyy")&amp;"-"&amp;"Q"&amp;LOOKUP(MONTH(C863),{1,4,7,10},{1,2,3,4})</f>
        <v>2017-Q2</v>
      </c>
      <c r="C863" s="9">
        <v>42826</v>
      </c>
      <c r="D863" s="43">
        <f>YEAR(DATE(YEAR(novplus_data[[#This Row],[Date]]), MONTH(novplus_data[[#This Row],[Date]])+6,1))</f>
        <v>2017</v>
      </c>
      <c r="E863" s="37" t="str">
        <f>TEXT(novplus_data[[#This Row],[Date]], "YYYY")</f>
        <v>2017</v>
      </c>
      <c r="F863" s="43" t="str">
        <f>TEXT(novplus_data[[#This Row],[Date]], "MMM")</f>
        <v>Apr</v>
      </c>
      <c r="G863" s="37" t="str">
        <f>VLOOKUP(I863,[1]LibPAS_data!$A$2:$C$601,3,FALSE)</f>
        <v>Pima</v>
      </c>
      <c r="H863" s="37" t="str">
        <f>VLOOKUP(I863,[1]LibPAS_data!$A$2:$C$601,2,FALSE)</f>
        <v>Pima County Public Library</v>
      </c>
      <c r="I863" s="11" t="s">
        <v>38</v>
      </c>
      <c r="K863" s="37" t="s">
        <v>19</v>
      </c>
      <c r="L863" s="37" t="s">
        <v>16</v>
      </c>
      <c r="M863" s="37">
        <v>27560</v>
      </c>
      <c r="N863" s="37">
        <v>94183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37">
        <v>0</v>
      </c>
      <c r="U863" s="37">
        <v>0</v>
      </c>
      <c r="V863" s="37">
        <v>0</v>
      </c>
    </row>
    <row r="864" spans="1:22" x14ac:dyDescent="0.3">
      <c r="A864">
        <f>VLOOKUP(novplus_data[[#This Row],[Locationid]], [1]LibPAS_data!$A$2:$D$264, 4, FALSE)</f>
        <v>405419</v>
      </c>
      <c r="B864" s="8" t="str">
        <f>TEXT(C864,"yyyy")&amp;"-"&amp;"Q"&amp;LOOKUP(MONTH(C864),{1,4,7,10},{1,2,3,4})</f>
        <v>2017-Q2</v>
      </c>
      <c r="C864" s="9">
        <v>42826</v>
      </c>
      <c r="D864" s="43">
        <f>YEAR(DATE(YEAR(novplus_data[[#This Row],[Date]]), MONTH(novplus_data[[#This Row],[Date]])+6,1))</f>
        <v>2017</v>
      </c>
      <c r="E864" s="37" t="str">
        <f>TEXT(novplus_data[[#This Row],[Date]], "YYYY")</f>
        <v>2017</v>
      </c>
      <c r="F864" s="43" t="str">
        <f>TEXT(novplus_data[[#This Row],[Date]], "MMM")</f>
        <v>Apr</v>
      </c>
      <c r="G864" s="37" t="str">
        <f>VLOOKUP(I864,[1]LibPAS_data!$A$2:$C$601,3,FALSE)</f>
        <v>Pima</v>
      </c>
      <c r="H864" s="37" t="str">
        <f>VLOOKUP(I864,[1]LibPAS_data!$A$2:$C$601,2,FALSE)</f>
        <v>Pima County Public Library</v>
      </c>
      <c r="I864" s="11" t="s">
        <v>38</v>
      </c>
      <c r="K864" s="37" t="s">
        <v>68</v>
      </c>
      <c r="L864" s="37" t="s">
        <v>16</v>
      </c>
      <c r="M864" s="37">
        <v>349607</v>
      </c>
      <c r="N864" s="37">
        <v>350190</v>
      </c>
      <c r="O864" s="37">
        <v>0</v>
      </c>
      <c r="P864" s="37">
        <v>0</v>
      </c>
      <c r="Q864" s="37">
        <v>0</v>
      </c>
      <c r="R864" s="37">
        <v>0</v>
      </c>
      <c r="S864" s="37">
        <v>0</v>
      </c>
      <c r="T864" s="37">
        <v>0</v>
      </c>
      <c r="U864" s="37">
        <v>0</v>
      </c>
      <c r="V864" s="37">
        <v>0</v>
      </c>
    </row>
    <row r="865" spans="1:22" x14ac:dyDescent="0.3">
      <c r="A865">
        <f>VLOOKUP(novplus_data[[#This Row],[Locationid]], [1]LibPAS_data!$A$2:$D$264, 4, FALSE)</f>
        <v>8901</v>
      </c>
      <c r="B865" s="8" t="str">
        <f>TEXT(C865,"yyyy")&amp;"-"&amp;"Q"&amp;LOOKUP(MONTH(C865),{1,4,7,10},{1,2,3,4})</f>
        <v>2017-Q2</v>
      </c>
      <c r="C865" s="9">
        <v>42826</v>
      </c>
      <c r="D865" s="43">
        <f>YEAR(DATE(YEAR(novplus_data[[#This Row],[Date]]), MONTH(novplus_data[[#This Row],[Date]])+6,1))</f>
        <v>2017</v>
      </c>
      <c r="E865" s="37" t="str">
        <f>TEXT(novplus_data[[#This Row],[Date]], "YYYY")</f>
        <v>2017</v>
      </c>
      <c r="F865" s="43" t="str">
        <f>TEXT(novplus_data[[#This Row],[Date]], "MMM")</f>
        <v>Apr</v>
      </c>
      <c r="G865" s="37" t="str">
        <f>VLOOKUP(I865,[1]LibPAS_data!$A$2:$C$601,3,FALSE)</f>
        <v>Pinal</v>
      </c>
      <c r="H865" s="37" t="str">
        <f>VLOOKUP(I865,[1]LibPAS_data!$A$2:$C$601,2,FALSE)</f>
        <v>Pinal County Library District</v>
      </c>
      <c r="I865" s="11" t="s">
        <v>54</v>
      </c>
      <c r="K865" s="37" t="s">
        <v>15</v>
      </c>
      <c r="L865" s="37" t="s">
        <v>16</v>
      </c>
      <c r="M865" s="37">
        <v>49</v>
      </c>
      <c r="N865" s="37">
        <v>164</v>
      </c>
      <c r="O865" s="37">
        <v>0</v>
      </c>
      <c r="P865" s="37">
        <v>0</v>
      </c>
      <c r="Q865" s="37">
        <v>0</v>
      </c>
      <c r="R865" s="37">
        <v>0</v>
      </c>
      <c r="S865" s="37">
        <v>140</v>
      </c>
      <c r="T865" s="37">
        <v>0</v>
      </c>
      <c r="U865" s="37">
        <v>0</v>
      </c>
      <c r="V865" s="37">
        <v>12</v>
      </c>
    </row>
    <row r="866" spans="1:22" x14ac:dyDescent="0.3">
      <c r="A866">
        <f>VLOOKUP(novplus_data[[#This Row],[Locationid]], [1]LibPAS_data!$A$2:$D$264, 4, FALSE)</f>
        <v>29416</v>
      </c>
      <c r="B866" s="8" t="str">
        <f>TEXT(C866,"yyyy")&amp;"-"&amp;"Q"&amp;LOOKUP(MONTH(C866),{1,4,7,10},{1,2,3,4})</f>
        <v>2017-Q2</v>
      </c>
      <c r="C866" s="9">
        <v>42826</v>
      </c>
      <c r="D866" s="43">
        <f>YEAR(DATE(YEAR(novplus_data[[#This Row],[Date]]), MONTH(novplus_data[[#This Row],[Date]])+6,1))</f>
        <v>2017</v>
      </c>
      <c r="E866" s="37" t="str">
        <f>TEXT(novplus_data[[#This Row],[Date]], "YYYY")</f>
        <v>2017</v>
      </c>
      <c r="F866" s="43" t="str">
        <f>TEXT(novplus_data[[#This Row],[Date]], "MMM")</f>
        <v>Apr</v>
      </c>
      <c r="G866" s="37" t="str">
        <f>VLOOKUP(I866,[1]LibPAS_data!$A$2:$C$601,3,FALSE)</f>
        <v>Yavapai</v>
      </c>
      <c r="H866" s="37" t="str">
        <f>VLOOKUP(I866,[1]LibPAS_data!$A$2:$C$601,2,FALSE)</f>
        <v>Prescott Public Library</v>
      </c>
      <c r="I866" s="11" t="s">
        <v>39</v>
      </c>
      <c r="K866" s="37" t="s">
        <v>15</v>
      </c>
      <c r="L866" s="37" t="s">
        <v>16</v>
      </c>
      <c r="M866" s="37">
        <v>51</v>
      </c>
      <c r="N866" s="37">
        <v>132</v>
      </c>
      <c r="O866" s="37">
        <v>0</v>
      </c>
      <c r="P866" s="37">
        <v>0</v>
      </c>
      <c r="Q866" s="37">
        <v>0</v>
      </c>
      <c r="R866" s="37">
        <v>0</v>
      </c>
      <c r="S866" s="37">
        <v>221</v>
      </c>
      <c r="T866" s="37">
        <v>0</v>
      </c>
      <c r="U866" s="37">
        <v>0</v>
      </c>
      <c r="V866" s="37">
        <v>38</v>
      </c>
    </row>
    <row r="867" spans="1:22" x14ac:dyDescent="0.3">
      <c r="A867">
        <f>VLOOKUP(novplus_data[[#This Row],[Locationid]], [1]LibPAS_data!$A$2:$D$264, 4, FALSE)</f>
        <v>11980</v>
      </c>
      <c r="B867" s="8" t="str">
        <f>TEXT(C867,"yyyy")&amp;"-"&amp;"Q"&amp;LOOKUP(MONTH(C867),{1,4,7,10},{1,2,3,4})</f>
        <v>2017-Q2</v>
      </c>
      <c r="C867" s="9">
        <v>42826</v>
      </c>
      <c r="D867" s="43">
        <f>YEAR(DATE(YEAR(novplus_data[[#This Row],[Date]]), MONTH(novplus_data[[#This Row],[Date]])+6,1))</f>
        <v>2017</v>
      </c>
      <c r="E867" s="37" t="str">
        <f>TEXT(novplus_data[[#This Row],[Date]], "YYYY")</f>
        <v>2017</v>
      </c>
      <c r="F867" s="43" t="str">
        <f>TEXT(novplus_data[[#This Row],[Date]], "MMM")</f>
        <v>Apr</v>
      </c>
      <c r="G867" s="37" t="str">
        <f>VLOOKUP(I867,[1]LibPAS_data!$A$2:$C$601,3,FALSE)</f>
        <v>Graham</v>
      </c>
      <c r="H867" s="37" t="str">
        <f>VLOOKUP(I867,[1]LibPAS_data!$A$2:$C$601,2,FALSE)</f>
        <v>Safford City - Graham County Library</v>
      </c>
      <c r="I867" s="11" t="s">
        <v>41</v>
      </c>
      <c r="K867" s="37" t="s">
        <v>15</v>
      </c>
      <c r="L867" s="37" t="s">
        <v>16</v>
      </c>
      <c r="M867" s="37">
        <v>2</v>
      </c>
      <c r="N867" s="37">
        <v>8</v>
      </c>
      <c r="O867" s="37">
        <v>0</v>
      </c>
      <c r="P867" s="37">
        <v>0</v>
      </c>
      <c r="Q867" s="37">
        <v>0</v>
      </c>
      <c r="R867" s="37">
        <v>0</v>
      </c>
      <c r="S867" s="37">
        <v>3</v>
      </c>
      <c r="T867" s="37">
        <v>0</v>
      </c>
      <c r="U867" s="37">
        <v>0</v>
      </c>
      <c r="V867" s="37">
        <v>0</v>
      </c>
    </row>
    <row r="868" spans="1:22" x14ac:dyDescent="0.3">
      <c r="A868">
        <f>VLOOKUP(novplus_data[[#This Row],[Locationid]], [1]LibPAS_data!$A$2:$D$264, 4, FALSE)</f>
        <v>9301</v>
      </c>
      <c r="B868" s="8" t="str">
        <f>TEXT(C868,"yyyy")&amp;"-"&amp;"Q"&amp;LOOKUP(MONTH(C868),{1,4,7,10},{1,2,3,4})</f>
        <v>2017-Q2</v>
      </c>
      <c r="C868" s="9">
        <v>42826</v>
      </c>
      <c r="D868" s="43">
        <f>YEAR(DATE(YEAR(novplus_data[[#This Row],[Date]]), MONTH(novplus_data[[#This Row],[Date]])+6,1))</f>
        <v>2017</v>
      </c>
      <c r="E868" s="37" t="str">
        <f>TEXT(novplus_data[[#This Row],[Date]], "YYYY")</f>
        <v>2017</v>
      </c>
      <c r="F868" s="43" t="str">
        <f>TEXT(novplus_data[[#This Row],[Date]], "MMM")</f>
        <v>Apr</v>
      </c>
      <c r="G868" s="37" t="str">
        <f>VLOOKUP(I868,[1]LibPAS_data!$A$2:$C$601,3,FALSE)</f>
        <v>Yavapai</v>
      </c>
      <c r="H868" s="37" t="str">
        <f>VLOOKUP(I868,[1]LibPAS_data!$A$2:$C$601,2,FALSE)</f>
        <v>Yavapai County Library District</v>
      </c>
      <c r="I868" s="11" t="s">
        <v>43</v>
      </c>
      <c r="K868" s="37" t="s">
        <v>21</v>
      </c>
      <c r="L868" s="37" t="s">
        <v>16</v>
      </c>
      <c r="M868" s="37">
        <v>55915</v>
      </c>
      <c r="N868" s="37">
        <v>152118</v>
      </c>
      <c r="O868" s="37">
        <v>0</v>
      </c>
      <c r="P868" s="37">
        <v>0</v>
      </c>
      <c r="Q868" s="37">
        <v>0</v>
      </c>
      <c r="R868" s="37">
        <v>0</v>
      </c>
      <c r="S868" s="37">
        <v>0</v>
      </c>
      <c r="T868" s="37">
        <v>0</v>
      </c>
      <c r="U868" s="37">
        <v>0</v>
      </c>
      <c r="V868" s="37">
        <v>0</v>
      </c>
    </row>
    <row r="869" spans="1:22" x14ac:dyDescent="0.3">
      <c r="A869" t="e">
        <f>VLOOKUP(novplus_data[[#This Row],[Locationid]], [1]LibPAS_data!$A$2:$D$264, 4, FALSE)</f>
        <v>#N/A</v>
      </c>
      <c r="B869" s="8" t="str">
        <f>TEXT(C869,"yyyy")&amp;"-"&amp;"Q"&amp;LOOKUP(MONTH(C869),{1,4,7,10},{1,2,3,4})</f>
        <v>2017-Q2</v>
      </c>
      <c r="C869" s="9">
        <v>42826</v>
      </c>
      <c r="D869" s="43">
        <f>YEAR(DATE(YEAR(novplus_data[[#This Row],[Date]]), MONTH(novplus_data[[#This Row],[Date]])+6,1))</f>
        <v>2017</v>
      </c>
      <c r="E869" s="37" t="str">
        <f>TEXT(novplus_data[[#This Row],[Date]], "YYYY")</f>
        <v>2017</v>
      </c>
      <c r="F869" s="43" t="str">
        <f>TEXT(novplus_data[[#This Row],[Date]], "MMM")</f>
        <v>Apr</v>
      </c>
      <c r="G869" s="37" t="str">
        <f>VLOOKUP(I869,[1]LibPAS_data!$A$2:$C$601,3,FALSE)</f>
        <v>Yuma</v>
      </c>
      <c r="H869" s="37" t="str">
        <f>VLOOKUP(I869,[1]LibPAS_data!$A$2:$C$601,2,FALSE)</f>
        <v>Yuma County Library District</v>
      </c>
      <c r="I869" s="11" t="s">
        <v>44</v>
      </c>
      <c r="K869" s="37" t="s">
        <v>23</v>
      </c>
      <c r="L869" s="37" t="s">
        <v>16</v>
      </c>
      <c r="M869" s="37">
        <v>4417</v>
      </c>
      <c r="N869" s="37">
        <v>15110</v>
      </c>
      <c r="O869" s="37">
        <v>0</v>
      </c>
      <c r="P869" s="37">
        <v>0</v>
      </c>
      <c r="Q869" s="37">
        <v>0</v>
      </c>
      <c r="R869" s="37">
        <v>0</v>
      </c>
      <c r="S869" s="37">
        <v>0</v>
      </c>
      <c r="T869" s="37">
        <v>0</v>
      </c>
      <c r="U869" s="37">
        <v>0</v>
      </c>
      <c r="V869" s="37">
        <v>0</v>
      </c>
    </row>
    <row r="870" spans="1:22" x14ac:dyDescent="0.3">
      <c r="A870" t="e">
        <f>VLOOKUP(novplus_data[[#This Row],[Locationid]], [1]LibPAS_data!$A$2:$D$264, 4, FALSE)</f>
        <v>#N/A</v>
      </c>
      <c r="B870" s="8" t="str">
        <f>TEXT(C870,"yyyy")&amp;"-"&amp;"Q"&amp;LOOKUP(MONTH(C870),{1,4,7,10},{1,2,3,4})</f>
        <v>2017-Q2</v>
      </c>
      <c r="C870" s="9">
        <v>42826</v>
      </c>
      <c r="D870" s="43">
        <f>YEAR(DATE(YEAR(novplus_data[[#This Row],[Date]]), MONTH(novplus_data[[#This Row],[Date]])+6,1))</f>
        <v>2017</v>
      </c>
      <c r="E870" s="37" t="str">
        <f>TEXT(novplus_data[[#This Row],[Date]], "YYYY")</f>
        <v>2017</v>
      </c>
      <c r="F870" s="43" t="str">
        <f>TEXT(novplus_data[[#This Row],[Date]], "MMM")</f>
        <v>Apr</v>
      </c>
      <c r="G870" s="37" t="str">
        <f>VLOOKUP(I870,[1]LibPAS_data!$A$2:$C$601,3,FALSE)</f>
        <v>Yuma</v>
      </c>
      <c r="H870" s="37" t="str">
        <f>VLOOKUP(I870,[1]LibPAS_data!$A$2:$C$601,2,FALSE)</f>
        <v>Yuma County Library District</v>
      </c>
      <c r="I870" s="11" t="s">
        <v>44</v>
      </c>
      <c r="K870" s="37" t="s">
        <v>22</v>
      </c>
      <c r="L870" s="37" t="s">
        <v>16</v>
      </c>
      <c r="M870" s="37">
        <v>22</v>
      </c>
      <c r="N870" s="37">
        <v>58</v>
      </c>
      <c r="O870" s="37">
        <v>0</v>
      </c>
      <c r="P870" s="37">
        <v>0</v>
      </c>
      <c r="Q870" s="37">
        <v>0</v>
      </c>
      <c r="R870" s="37">
        <v>0</v>
      </c>
      <c r="S870" s="37">
        <v>90</v>
      </c>
      <c r="T870" s="37">
        <v>0</v>
      </c>
      <c r="U870" s="37">
        <v>0</v>
      </c>
      <c r="V870" s="37">
        <v>0</v>
      </c>
    </row>
    <row r="871" spans="1:22" x14ac:dyDescent="0.3">
      <c r="A871">
        <f>VLOOKUP(novplus_data[[#This Row],[Locationid]], [1]LibPAS_data!$A$2:$D$264, 4, FALSE)</f>
        <v>63208</v>
      </c>
      <c r="B871" s="8" t="str">
        <f>TEXT(C871,"yyyy")&amp;"-"&amp;"Q"&amp;LOOKUP(MONTH(C871),{1,4,7,10},{1,2,3,4})</f>
        <v>2017-Q2</v>
      </c>
      <c r="C871" s="9">
        <v>42856</v>
      </c>
      <c r="D871" s="43">
        <f>YEAR(DATE(YEAR(novplus_data[[#This Row],[Date]]), MONTH(novplus_data[[#This Row],[Date]])+6,1))</f>
        <v>2017</v>
      </c>
      <c r="E871" s="37" t="str">
        <f>TEXT(novplus_data[[#This Row],[Date]], "YYYY")</f>
        <v>2017</v>
      </c>
      <c r="F871" s="43" t="str">
        <f>TEXT(novplus_data[[#This Row],[Date]], "MMM")</f>
        <v>May</v>
      </c>
      <c r="G871" s="37" t="str">
        <f>VLOOKUP(I871,[1]LibPAS_data!$A$2:$C$601,3,FALSE)</f>
        <v>Pinal</v>
      </c>
      <c r="H871" s="37" t="str">
        <f>VLOOKUP(I871,[1]LibPAS_data!$A$2:$C$601,2,FALSE)</f>
        <v>Apache Junction Public Library</v>
      </c>
      <c r="I871" s="3" t="s">
        <v>30</v>
      </c>
      <c r="K871" s="37" t="s">
        <v>15</v>
      </c>
      <c r="L871" s="37" t="s">
        <v>16</v>
      </c>
      <c r="M871" s="37">
        <v>1</v>
      </c>
      <c r="N871" s="37">
        <v>2</v>
      </c>
      <c r="O871" s="37">
        <v>0</v>
      </c>
      <c r="P871" s="37">
        <v>0</v>
      </c>
      <c r="Q871" s="37">
        <v>0</v>
      </c>
      <c r="R871" s="37">
        <v>0</v>
      </c>
      <c r="S871" s="37">
        <v>0</v>
      </c>
      <c r="T871" s="37">
        <v>0</v>
      </c>
      <c r="U871" s="37">
        <v>0</v>
      </c>
      <c r="V871" s="37">
        <v>0</v>
      </c>
    </row>
    <row r="872" spans="1:22" x14ac:dyDescent="0.3">
      <c r="A872" t="e">
        <f>VLOOKUP(novplus_data[[#This Row],[Locationid]], [1]LibPAS_data!$A$2:$D$264, 4, FALSE)</f>
        <v>#N/A</v>
      </c>
      <c r="B872" s="8" t="str">
        <f>TEXT(C872,"yyyy")&amp;"-"&amp;"Q"&amp;LOOKUP(MONTH(C872),{1,4,7,10},{1,2,3,4})</f>
        <v>2017-Q2</v>
      </c>
      <c r="C872" s="9">
        <v>42856</v>
      </c>
      <c r="D872" s="43">
        <f>YEAR(DATE(YEAR(novplus_data[[#This Row],[Date]]), MONTH(novplus_data[[#This Row],[Date]])+6,1))</f>
        <v>2017</v>
      </c>
      <c r="E872" s="37" t="str">
        <f>TEXT(novplus_data[[#This Row],[Date]], "YYYY")</f>
        <v>2017</v>
      </c>
      <c r="F872" s="43" t="str">
        <f>TEXT(novplus_data[[#This Row],[Date]], "MMM")</f>
        <v>May</v>
      </c>
      <c r="G872" s="37" t="str">
        <f>VLOOKUP(I872,[1]LibPAS_data!$A$2:$C$601,3,FALSE)</f>
        <v>State</v>
      </c>
      <c r="H872" s="37" t="str">
        <f>VLOOKUP(I872,[1]LibPAS_data!$A$2:$C$601,2,FALSE)</f>
        <v>Arizona State Library</v>
      </c>
      <c r="I872" s="11" t="s">
        <v>42</v>
      </c>
      <c r="K872" s="37" t="s">
        <v>15</v>
      </c>
      <c r="L872" s="37" t="s">
        <v>16</v>
      </c>
      <c r="M872" s="37">
        <v>36</v>
      </c>
      <c r="N872" s="37">
        <v>99</v>
      </c>
      <c r="O872" s="37">
        <v>0</v>
      </c>
      <c r="P872" s="37">
        <v>0</v>
      </c>
      <c r="Q872" s="37">
        <v>0</v>
      </c>
      <c r="R872" s="37">
        <v>0</v>
      </c>
      <c r="S872" s="37">
        <v>26</v>
      </c>
      <c r="T872" s="37">
        <v>0</v>
      </c>
      <c r="U872" s="37">
        <v>0</v>
      </c>
      <c r="V872" s="37">
        <v>0</v>
      </c>
    </row>
    <row r="873" spans="1:22" x14ac:dyDescent="0.3">
      <c r="A873" t="e">
        <f>VLOOKUP(novplus_data[[#This Row],[Locationid]], [1]LibPAS_data!$A$2:$D$264, 4, FALSE)</f>
        <v>#N/A</v>
      </c>
      <c r="B873" s="8" t="str">
        <f>TEXT(C873,"yyyy")&amp;"-"&amp;"Q"&amp;LOOKUP(MONTH(C873),{1,4,7,10},{1,2,3,4})</f>
        <v>2017-Q2</v>
      </c>
      <c r="C873" s="9">
        <v>42856</v>
      </c>
      <c r="D873" s="43">
        <f>YEAR(DATE(YEAR(novplus_data[[#This Row],[Date]]), MONTH(novplus_data[[#This Row],[Date]])+6,1))</f>
        <v>2017</v>
      </c>
      <c r="E873" s="37" t="str">
        <f>TEXT(novplus_data[[#This Row],[Date]], "YYYY")</f>
        <v>2017</v>
      </c>
      <c r="F873" s="43" t="str">
        <f>TEXT(novplus_data[[#This Row],[Date]], "MMM")</f>
        <v>May</v>
      </c>
      <c r="G873" s="37" t="str">
        <f>VLOOKUP(I873,[1]LibPAS_data!$A$2:$C$601,3,FALSE)</f>
        <v>State</v>
      </c>
      <c r="H873" s="37" t="str">
        <f>VLOOKUP(I873,[1]LibPAS_data!$A$2:$C$601,2,FALSE)</f>
        <v>Arizona State Library</v>
      </c>
      <c r="I873" s="11" t="s">
        <v>42</v>
      </c>
      <c r="K873" s="37" t="s">
        <v>17</v>
      </c>
      <c r="L873" s="37" t="s">
        <v>16</v>
      </c>
      <c r="M873" s="37">
        <v>145</v>
      </c>
      <c r="N873" s="37">
        <v>433</v>
      </c>
      <c r="O873" s="37">
        <v>0</v>
      </c>
      <c r="P873" s="37">
        <v>0</v>
      </c>
      <c r="Q873" s="37">
        <v>0</v>
      </c>
      <c r="R873" s="37">
        <v>0</v>
      </c>
      <c r="S873" s="37">
        <v>431</v>
      </c>
      <c r="T873" s="37">
        <v>0</v>
      </c>
      <c r="U873" s="37">
        <v>0</v>
      </c>
      <c r="V873" s="37">
        <v>0</v>
      </c>
    </row>
    <row r="874" spans="1:22" x14ac:dyDescent="0.3">
      <c r="A874" t="e">
        <f>VLOOKUP(novplus_data[[#This Row],[Locationid]], [1]LibPAS_data!$A$2:$D$264, 4, FALSE)</f>
        <v>#N/A</v>
      </c>
      <c r="B874" s="8" t="str">
        <f>TEXT(C874,"yyyy")&amp;"-"&amp;"Q"&amp;LOOKUP(MONTH(C874),{1,4,7,10},{1,2,3,4})</f>
        <v>2017-Q2</v>
      </c>
      <c r="C874" s="9">
        <v>42856</v>
      </c>
      <c r="D874" s="43">
        <f>YEAR(DATE(YEAR(novplus_data[[#This Row],[Date]]), MONTH(novplus_data[[#This Row],[Date]])+6,1))</f>
        <v>2017</v>
      </c>
      <c r="E874" s="37" t="str">
        <f>TEXT(novplus_data[[#This Row],[Date]], "YYYY")</f>
        <v>2017</v>
      </c>
      <c r="F874" s="43" t="str">
        <f>TEXT(novplus_data[[#This Row],[Date]], "MMM")</f>
        <v>May</v>
      </c>
      <c r="G874" s="37" t="str">
        <f>VLOOKUP(I874,[1]LibPAS_data!$A$2:$C$601,3,FALSE)</f>
        <v>Yavapai</v>
      </c>
      <c r="H874" s="37" t="str">
        <f>VLOOKUP(I874,[1]LibPAS_data!$A$2:$C$601,2,FALSE)</f>
        <v>Black Canyon City Community Library</v>
      </c>
      <c r="I874" s="3" t="s">
        <v>95</v>
      </c>
      <c r="K874" s="37" t="s">
        <v>15</v>
      </c>
      <c r="L874" s="37" t="s">
        <v>16</v>
      </c>
      <c r="M874" s="37">
        <v>1</v>
      </c>
      <c r="N874" s="37">
        <v>6</v>
      </c>
      <c r="O874" s="37">
        <v>0</v>
      </c>
      <c r="P874" s="37">
        <v>0</v>
      </c>
      <c r="Q874" s="37">
        <v>0</v>
      </c>
      <c r="R874" s="37">
        <v>0</v>
      </c>
      <c r="S874" s="37">
        <v>2</v>
      </c>
      <c r="T874" s="37">
        <v>0</v>
      </c>
      <c r="U874" s="37">
        <v>0</v>
      </c>
      <c r="V874" s="37">
        <v>0</v>
      </c>
    </row>
    <row r="875" spans="1:22" x14ac:dyDescent="0.3">
      <c r="A875">
        <f>VLOOKUP(novplus_data[[#This Row],[Locationid]], [1]LibPAS_data!$A$2:$D$264, 4, FALSE)</f>
        <v>10528</v>
      </c>
      <c r="B875" s="8" t="str">
        <f>TEXT(C875,"yyyy")&amp;"-"&amp;"Q"&amp;LOOKUP(MONTH(C875),{1,4,7,10},{1,2,3,4})</f>
        <v>2017-Q2</v>
      </c>
      <c r="C875" s="9">
        <v>42856</v>
      </c>
      <c r="D875" s="43">
        <f>YEAR(DATE(YEAR(novplus_data[[#This Row],[Date]]), MONTH(novplus_data[[#This Row],[Date]])+6,1))</f>
        <v>2017</v>
      </c>
      <c r="E875" s="37" t="str">
        <f>TEXT(novplus_data[[#This Row],[Date]], "YYYY")</f>
        <v>2017</v>
      </c>
      <c r="F875" s="43" t="str">
        <f>TEXT(novplus_data[[#This Row],[Date]], "MMM")</f>
        <v>May</v>
      </c>
      <c r="G875" s="37" t="str">
        <f>VLOOKUP(I875,[1]LibPAS_data!$A$2:$C$601,3,FALSE)</f>
        <v>Yavapai</v>
      </c>
      <c r="H875" s="37" t="str">
        <f>VLOOKUP(I875,[1]LibPAS_data!$A$2:$C$601,2,FALSE)</f>
        <v>Chino Valley Public Library</v>
      </c>
      <c r="I875" s="3" t="s">
        <v>92</v>
      </c>
      <c r="K875" s="37" t="s">
        <v>15</v>
      </c>
      <c r="L875" s="37" t="s">
        <v>16</v>
      </c>
      <c r="M875" s="37">
        <v>1</v>
      </c>
      <c r="N875" s="37">
        <v>1</v>
      </c>
      <c r="O875" s="37">
        <v>0</v>
      </c>
      <c r="P875" s="37">
        <v>0</v>
      </c>
      <c r="Q875" s="37">
        <v>0</v>
      </c>
      <c r="R875" s="37">
        <v>0</v>
      </c>
      <c r="S875" s="37">
        <v>0</v>
      </c>
      <c r="T875" s="37">
        <v>0</v>
      </c>
      <c r="U875" s="37">
        <v>0</v>
      </c>
      <c r="V875" s="37">
        <v>0</v>
      </c>
    </row>
    <row r="876" spans="1:22" x14ac:dyDescent="0.3">
      <c r="A876">
        <f>VLOOKUP(novplus_data[[#This Row],[Locationid]], [1]LibPAS_data!$A$2:$D$264, 4, FALSE)</f>
        <v>1469</v>
      </c>
      <c r="B876" s="8" t="str">
        <f>TEXT(C876,"yyyy")&amp;"-"&amp;"Q"&amp;LOOKUP(MONTH(C876),{1,4,7,10},{1,2,3,4})</f>
        <v>2017-Q2</v>
      </c>
      <c r="C876" s="9">
        <v>42856</v>
      </c>
      <c r="D876" s="43">
        <f>YEAR(DATE(YEAR(novplus_data[[#This Row],[Date]]), MONTH(novplus_data[[#This Row],[Date]])+6,1))</f>
        <v>2017</v>
      </c>
      <c r="E876" s="37" t="str">
        <f>TEXT(novplus_data[[#This Row],[Date]], "YYYY")</f>
        <v>2017</v>
      </c>
      <c r="F876" s="43" t="str">
        <f>TEXT(novplus_data[[#This Row],[Date]], "MMM")</f>
        <v>May</v>
      </c>
      <c r="G876" s="37" t="str">
        <f>VLOOKUP(I876,[1]LibPAS_data!$A$2:$C$601,3,FALSE)</f>
        <v>Cochise</v>
      </c>
      <c r="H876" s="37" t="str">
        <f>VLOOKUP(I876,[1]LibPAS_data!$A$2:$C$601,2,FALSE)</f>
        <v>Cochise County Library District</v>
      </c>
      <c r="I876" s="11" t="s">
        <v>32</v>
      </c>
      <c r="K876" s="37" t="s">
        <v>18</v>
      </c>
      <c r="L876" s="37" t="s">
        <v>16</v>
      </c>
      <c r="M876" s="37">
        <v>66</v>
      </c>
      <c r="N876" s="37">
        <v>254</v>
      </c>
      <c r="O876" s="37">
        <v>0</v>
      </c>
      <c r="P876" s="37">
        <v>0</v>
      </c>
      <c r="Q876" s="37">
        <v>0</v>
      </c>
      <c r="R876" s="37">
        <v>0</v>
      </c>
      <c r="S876" s="37">
        <v>273</v>
      </c>
      <c r="T876" s="37">
        <v>0</v>
      </c>
      <c r="U876" s="37">
        <v>0</v>
      </c>
      <c r="V876" s="37">
        <v>0</v>
      </c>
    </row>
    <row r="877" spans="1:22" x14ac:dyDescent="0.3">
      <c r="A877">
        <f>VLOOKUP(novplus_data[[#This Row],[Locationid]], [1]LibPAS_data!$A$2:$D$264, 4, FALSE)</f>
        <v>72247</v>
      </c>
      <c r="B877" s="8" t="str">
        <f>TEXT(C877,"yyyy")&amp;"-"&amp;"Q"&amp;LOOKUP(MONTH(C877),{1,4,7,10},{1,2,3,4})</f>
        <v>2017-Q2</v>
      </c>
      <c r="C877" s="9">
        <v>42856</v>
      </c>
      <c r="D877" s="43">
        <f>YEAR(DATE(YEAR(novplus_data[[#This Row],[Date]]), MONTH(novplus_data[[#This Row],[Date]])+6,1))</f>
        <v>2017</v>
      </c>
      <c r="E877" s="37" t="str">
        <f>TEXT(novplus_data[[#This Row],[Date]], "YYYY")</f>
        <v>2017</v>
      </c>
      <c r="F877" s="43" t="str">
        <f>TEXT(novplus_data[[#This Row],[Date]], "MMM")</f>
        <v>May</v>
      </c>
      <c r="G877" s="37" t="str">
        <f>VLOOKUP(I877,[1]LibPAS_data!$A$2:$C$601,3,FALSE)</f>
        <v>Coconino</v>
      </c>
      <c r="H877" s="37" t="str">
        <f>VLOOKUP(I877,[1]LibPAS_data!$A$2:$C$601,2,FALSE)</f>
        <v>Flagstaff City-Coconino County Public Library</v>
      </c>
      <c r="I877" s="11" t="s">
        <v>33</v>
      </c>
      <c r="K877" s="37" t="s">
        <v>15</v>
      </c>
      <c r="L877" s="37" t="s">
        <v>16</v>
      </c>
      <c r="M877" s="37">
        <v>87</v>
      </c>
      <c r="N877" s="37">
        <v>258</v>
      </c>
      <c r="O877" s="37">
        <v>0</v>
      </c>
      <c r="P877" s="37">
        <v>0</v>
      </c>
      <c r="Q877" s="37">
        <v>0</v>
      </c>
      <c r="R877" s="37">
        <v>0</v>
      </c>
      <c r="S877" s="37">
        <v>197</v>
      </c>
      <c r="T877" s="37">
        <v>0</v>
      </c>
      <c r="U877" s="37">
        <v>0</v>
      </c>
      <c r="V877" s="37">
        <v>53</v>
      </c>
    </row>
    <row r="878" spans="1:22" x14ac:dyDescent="0.3">
      <c r="A878">
        <f>VLOOKUP(novplus_data[[#This Row],[Locationid]], [1]LibPAS_data!$A$2:$D$264, 4, FALSE)</f>
        <v>72</v>
      </c>
      <c r="B878" s="8" t="str">
        <f>TEXT(C878,"yyyy")&amp;"-"&amp;"Q"&amp;LOOKUP(MONTH(C878),{1,4,7,10},{1,2,3,4})</f>
        <v>2017-Q2</v>
      </c>
      <c r="C878" s="9">
        <v>42856</v>
      </c>
      <c r="D878" s="43">
        <f>YEAR(DATE(YEAR(novplus_data[[#This Row],[Date]]), MONTH(novplus_data[[#This Row],[Date]])+6,1))</f>
        <v>2017</v>
      </c>
      <c r="E878" s="37" t="str">
        <f>TEXT(novplus_data[[#This Row],[Date]], "YYYY")</f>
        <v>2017</v>
      </c>
      <c r="F878" s="43" t="str">
        <f>TEXT(novplus_data[[#This Row],[Date]], "MMM")</f>
        <v>May</v>
      </c>
      <c r="G878" s="37" t="str">
        <f>VLOOKUP(I878,[1]LibPAS_data!$A$2:$C$601,3,FALSE)</f>
        <v>Gila</v>
      </c>
      <c r="H878" s="37" t="str">
        <f>VLOOKUP(I878,[1]LibPAS_data!$A$2:$C$601,2,FALSE)</f>
        <v>Gila County Library District</v>
      </c>
      <c r="I878" s="13" t="s">
        <v>34</v>
      </c>
      <c r="K878" s="37" t="s">
        <v>15</v>
      </c>
      <c r="L878" s="37" t="s">
        <v>16</v>
      </c>
      <c r="M878" s="37">
        <v>36</v>
      </c>
      <c r="N878" s="37">
        <v>179</v>
      </c>
      <c r="O878" s="37">
        <v>0</v>
      </c>
      <c r="P878" s="37">
        <v>0</v>
      </c>
      <c r="Q878" s="37">
        <v>0</v>
      </c>
      <c r="R878" s="37">
        <v>0</v>
      </c>
      <c r="S878" s="37">
        <v>90</v>
      </c>
      <c r="T878" s="37">
        <v>0</v>
      </c>
      <c r="U878" s="37">
        <v>0</v>
      </c>
      <c r="V878" s="37">
        <v>0</v>
      </c>
    </row>
    <row r="879" spans="1:22" x14ac:dyDescent="0.3">
      <c r="A879" t="e">
        <f>VLOOKUP(novplus_data[[#This Row],[Locationid]], [1]LibPAS_data!$A$2:$D$264, 4, FALSE)</f>
        <v>#N/A</v>
      </c>
      <c r="B879" s="8" t="str">
        <f>TEXT(C879,"yyyy")&amp;"-"&amp;"Q"&amp;LOOKUP(MONTH(C879),{1,4,7,10},{1,2,3,4})</f>
        <v>2017-Q2</v>
      </c>
      <c r="C879" s="9">
        <v>42856</v>
      </c>
      <c r="D879" s="43">
        <f>YEAR(DATE(YEAR(novplus_data[[#This Row],[Date]]), MONTH(novplus_data[[#This Row],[Date]])+6,1))</f>
        <v>2017</v>
      </c>
      <c r="E879" s="37" t="str">
        <f>TEXT(novplus_data[[#This Row],[Date]], "YYYY")</f>
        <v>2017</v>
      </c>
      <c r="F879" s="43" t="str">
        <f>TEXT(novplus_data[[#This Row],[Date]], "MMM")</f>
        <v>May</v>
      </c>
      <c r="G879" s="37" t="str">
        <f>VLOOKUP(I879,[1]LibPAS_data!$A$2:$C$601,3,FALSE)</f>
        <v>Mohave</v>
      </c>
      <c r="H879" s="37" t="str">
        <f>VLOOKUP(I879,[1]LibPAS_data!$A$2:$C$601,2,FALSE)</f>
        <v>Kingman Branch Library</v>
      </c>
      <c r="I879" s="3" t="s">
        <v>93</v>
      </c>
      <c r="K879" s="37" t="s">
        <v>15</v>
      </c>
      <c r="L879" s="37" t="s">
        <v>16</v>
      </c>
      <c r="M879" s="37">
        <v>56</v>
      </c>
      <c r="N879" s="37">
        <v>135</v>
      </c>
      <c r="O879" s="37">
        <v>0</v>
      </c>
      <c r="P879" s="37">
        <v>0</v>
      </c>
      <c r="Q879" s="37">
        <v>0</v>
      </c>
      <c r="R879" s="37">
        <v>0</v>
      </c>
      <c r="S879" s="37">
        <v>152</v>
      </c>
      <c r="T879" s="37">
        <v>0</v>
      </c>
      <c r="U879" s="37">
        <v>0</v>
      </c>
      <c r="V879" s="37">
        <v>0</v>
      </c>
    </row>
    <row r="880" spans="1:22" x14ac:dyDescent="0.3">
      <c r="A880" t="e">
        <f>VLOOKUP(novplus_data[[#This Row],[Locationid]], [1]LibPAS_data!$A$2:$D$264, 4, FALSE)</f>
        <v>#N/A</v>
      </c>
      <c r="B880" s="8" t="str">
        <f>TEXT(C880,"yyyy")&amp;"-"&amp;"Q"&amp;LOOKUP(MONTH(C880),{1,4,7,10},{1,2,3,4})</f>
        <v>2017-Q2</v>
      </c>
      <c r="C880" s="9">
        <v>42856</v>
      </c>
      <c r="D880" s="43">
        <f>YEAR(DATE(YEAR(novplus_data[[#This Row],[Date]]), MONTH(novplus_data[[#This Row],[Date]])+6,1))</f>
        <v>2017</v>
      </c>
      <c r="E880" s="37" t="str">
        <f>TEXT(novplus_data[[#This Row],[Date]], "YYYY")</f>
        <v>2017</v>
      </c>
      <c r="F880" s="43" t="str">
        <f>TEXT(novplus_data[[#This Row],[Date]], "MMM")</f>
        <v>May</v>
      </c>
      <c r="G880" s="37" t="str">
        <f>VLOOKUP(I880,[1]LibPAS_data!$A$2:$C$601,3,FALSE)</f>
        <v>Mohave</v>
      </c>
      <c r="H880" s="37" t="str">
        <f>VLOOKUP(I880,[1]LibPAS_data!$A$2:$C$601,2,FALSE)</f>
        <v>Lake Havasu Branch Library</v>
      </c>
      <c r="I880" s="12" t="s">
        <v>89</v>
      </c>
      <c r="K880" s="37" t="s">
        <v>15</v>
      </c>
      <c r="L880" s="37" t="s">
        <v>16</v>
      </c>
      <c r="M880" s="37">
        <v>9</v>
      </c>
      <c r="N880" s="37">
        <v>21</v>
      </c>
      <c r="O880" s="37">
        <v>0</v>
      </c>
      <c r="P880" s="37">
        <v>0</v>
      </c>
      <c r="Q880" s="37">
        <v>0</v>
      </c>
      <c r="R880" s="37">
        <v>0</v>
      </c>
      <c r="S880" s="37">
        <v>9</v>
      </c>
      <c r="T880" s="37">
        <v>0</v>
      </c>
      <c r="U880" s="37">
        <v>0</v>
      </c>
      <c r="V880" s="37">
        <v>0</v>
      </c>
    </row>
    <row r="881" spans="1:22" x14ac:dyDescent="0.3">
      <c r="A881">
        <f>VLOOKUP(novplus_data[[#This Row],[Locationid]], [1]LibPAS_data!$A$2:$D$264, 4, FALSE)</f>
        <v>87143</v>
      </c>
      <c r="B881" s="8" t="str">
        <f>TEXT(C881,"yyyy")&amp;"-"&amp;"Q"&amp;LOOKUP(MONTH(C881),{1,4,7,10},{1,2,3,4})</f>
        <v>2017-Q2</v>
      </c>
      <c r="C881" s="9">
        <v>42856</v>
      </c>
      <c r="D881" s="43">
        <f>YEAR(DATE(YEAR(novplus_data[[#This Row],[Date]]), MONTH(novplus_data[[#This Row],[Date]])+6,1))</f>
        <v>2017</v>
      </c>
      <c r="E881" s="37" t="str">
        <f>TEXT(novplus_data[[#This Row],[Date]], "YYYY")</f>
        <v>2017</v>
      </c>
      <c r="F881" s="43" t="str">
        <f>TEXT(novplus_data[[#This Row],[Date]], "MMM")</f>
        <v>May</v>
      </c>
      <c r="G881" s="37" t="str">
        <f>VLOOKUP(I881,[1]LibPAS_data!$A$2:$C$601,3,FALSE)</f>
        <v>Mohave</v>
      </c>
      <c r="H881" s="37" t="str">
        <f>VLOOKUP(I881,[1]LibPAS_data!$A$2:$C$601,2,FALSE)</f>
        <v>Mohave County Library District</v>
      </c>
      <c r="I881" s="11" t="s">
        <v>36</v>
      </c>
      <c r="K881" s="37" t="s">
        <v>15</v>
      </c>
      <c r="L881" s="37" t="s">
        <v>16</v>
      </c>
      <c r="M881" s="37">
        <v>159</v>
      </c>
      <c r="N881" s="37">
        <v>698</v>
      </c>
      <c r="O881" s="37">
        <v>0</v>
      </c>
      <c r="P881" s="37">
        <v>0</v>
      </c>
      <c r="Q881" s="37">
        <v>0</v>
      </c>
      <c r="R881" s="37">
        <v>0</v>
      </c>
      <c r="S881" s="37">
        <v>596</v>
      </c>
      <c r="T881" s="37">
        <v>0</v>
      </c>
      <c r="U881" s="37">
        <v>0</v>
      </c>
      <c r="V881" s="37">
        <v>1</v>
      </c>
    </row>
    <row r="882" spans="1:22" x14ac:dyDescent="0.3">
      <c r="A882">
        <f>VLOOKUP(novplus_data[[#This Row],[Locationid]], [1]LibPAS_data!$A$2:$D$264, 4, FALSE)</f>
        <v>2461</v>
      </c>
      <c r="B882" s="8" t="str">
        <f>TEXT(C882,"yyyy")&amp;"-"&amp;"Q"&amp;LOOKUP(MONTH(C882),{1,4,7,10},{1,2,3,4})</f>
        <v>2017-Q2</v>
      </c>
      <c r="C882" s="9">
        <v>42856</v>
      </c>
      <c r="D882" s="43">
        <f>YEAR(DATE(YEAR(novplus_data[[#This Row],[Date]]), MONTH(novplus_data[[#This Row],[Date]])+6,1))</f>
        <v>2017</v>
      </c>
      <c r="E882" s="37" t="str">
        <f>TEXT(novplus_data[[#This Row],[Date]], "YYYY")</f>
        <v>2017</v>
      </c>
      <c r="F882" s="43" t="str">
        <f>TEXT(novplus_data[[#This Row],[Date]], "MMM")</f>
        <v>May</v>
      </c>
      <c r="G882" s="37" t="str">
        <f>VLOOKUP(I882,[1]LibPAS_data!$A$2:$C$601,3,FALSE)</f>
        <v>Navajo</v>
      </c>
      <c r="H882" s="37" t="str">
        <f>VLOOKUP(I882,[1]LibPAS_data!$A$2:$C$601,2,FALSE)</f>
        <v>Navajo County Library District</v>
      </c>
      <c r="I882" s="11" t="s">
        <v>37</v>
      </c>
      <c r="K882" s="37" t="s">
        <v>15</v>
      </c>
      <c r="L882" s="37" t="s">
        <v>16</v>
      </c>
      <c r="M882" s="37">
        <v>6</v>
      </c>
      <c r="N882" s="37">
        <v>15</v>
      </c>
      <c r="O882" s="37">
        <v>0</v>
      </c>
      <c r="P882" s="37">
        <v>0</v>
      </c>
      <c r="Q882" s="37">
        <v>0</v>
      </c>
      <c r="R882" s="37">
        <v>0</v>
      </c>
      <c r="S882" s="37">
        <v>7</v>
      </c>
      <c r="T882" s="37">
        <v>0</v>
      </c>
      <c r="U882" s="37">
        <v>0</v>
      </c>
      <c r="V882" s="37">
        <v>0</v>
      </c>
    </row>
    <row r="883" spans="1:22" x14ac:dyDescent="0.3">
      <c r="A883">
        <f>VLOOKUP(novplus_data[[#This Row],[Locationid]], [1]LibPAS_data!$A$2:$D$264, 4, FALSE)</f>
        <v>13597</v>
      </c>
      <c r="B883" s="8" t="str">
        <f>TEXT(C883,"yyyy")&amp;"-"&amp;"Q"&amp;LOOKUP(MONTH(C883),{1,4,7,10},{1,2,3,4})</f>
        <v>2017-Q2</v>
      </c>
      <c r="C883" s="9">
        <v>42856</v>
      </c>
      <c r="D883" s="43">
        <f>YEAR(DATE(YEAR(novplus_data[[#This Row],[Date]]), MONTH(novplus_data[[#This Row],[Date]])+6,1))</f>
        <v>2017</v>
      </c>
      <c r="E883" s="37" t="str">
        <f>TEXT(novplus_data[[#This Row],[Date]], "YYYY")</f>
        <v>2017</v>
      </c>
      <c r="F883" s="43" t="str">
        <f>TEXT(novplus_data[[#This Row],[Date]], "MMM")</f>
        <v>May</v>
      </c>
      <c r="G883" s="37" t="str">
        <f>VLOOKUP(I883,[1]LibPAS_data!$A$2:$C$601,3,FALSE)</f>
        <v>Gila</v>
      </c>
      <c r="H883" s="37" t="str">
        <f>VLOOKUP(I883,[1]LibPAS_data!$A$2:$C$601,2,FALSE)</f>
        <v>Payson Public Library</v>
      </c>
      <c r="I883" s="3" t="s">
        <v>94</v>
      </c>
      <c r="K883" s="37" t="s">
        <v>15</v>
      </c>
      <c r="L883" s="37" t="s">
        <v>16</v>
      </c>
      <c r="M883" s="37">
        <v>2</v>
      </c>
      <c r="N883" s="37">
        <v>3</v>
      </c>
      <c r="O883" s="37">
        <v>0</v>
      </c>
      <c r="P883" s="37">
        <v>0</v>
      </c>
      <c r="Q883" s="37">
        <v>0</v>
      </c>
      <c r="R883" s="37">
        <v>0</v>
      </c>
      <c r="S883" s="37">
        <v>0</v>
      </c>
      <c r="T883" s="37">
        <v>0</v>
      </c>
      <c r="U883" s="37">
        <v>0</v>
      </c>
      <c r="V883" s="37">
        <v>0</v>
      </c>
    </row>
    <row r="884" spans="1:22" x14ac:dyDescent="0.3">
      <c r="A884">
        <f>VLOOKUP(novplus_data[[#This Row],[Locationid]], [1]LibPAS_data!$A$2:$D$264, 4, FALSE)</f>
        <v>405419</v>
      </c>
      <c r="B884" s="8" t="str">
        <f>TEXT(C884,"yyyy")&amp;"-"&amp;"Q"&amp;LOOKUP(MONTH(C884),{1,4,7,10},{1,2,3,4})</f>
        <v>2017-Q2</v>
      </c>
      <c r="C884" s="9">
        <v>42856</v>
      </c>
      <c r="D884" s="43">
        <f>YEAR(DATE(YEAR(novplus_data[[#This Row],[Date]]), MONTH(novplus_data[[#This Row],[Date]])+6,1))</f>
        <v>2017</v>
      </c>
      <c r="E884" s="37" t="str">
        <f>TEXT(novplus_data[[#This Row],[Date]], "YYYY")</f>
        <v>2017</v>
      </c>
      <c r="F884" s="43" t="str">
        <f>TEXT(novplus_data[[#This Row],[Date]], "MMM")</f>
        <v>May</v>
      </c>
      <c r="G884" s="37" t="str">
        <f>VLOOKUP(I884,[1]LibPAS_data!$A$2:$C$601,3,FALSE)</f>
        <v>Pima</v>
      </c>
      <c r="H884" s="37" t="str">
        <f>VLOOKUP(I884,[1]LibPAS_data!$A$2:$C$601,2,FALSE)</f>
        <v>Pima County Public Library</v>
      </c>
      <c r="I884" s="11" t="s">
        <v>38</v>
      </c>
      <c r="K884" s="37" t="s">
        <v>15</v>
      </c>
      <c r="L884" s="37" t="s">
        <v>16</v>
      </c>
      <c r="M884" s="37">
        <v>70</v>
      </c>
      <c r="N884" s="37">
        <v>178</v>
      </c>
      <c r="O884" s="37">
        <v>0</v>
      </c>
      <c r="P884" s="37">
        <v>0</v>
      </c>
      <c r="Q884" s="37">
        <v>0</v>
      </c>
      <c r="R884" s="37">
        <v>0</v>
      </c>
      <c r="S884" s="37">
        <v>310</v>
      </c>
      <c r="T884" s="37">
        <v>0</v>
      </c>
      <c r="U884" s="37">
        <v>0</v>
      </c>
      <c r="V884" s="37">
        <v>22</v>
      </c>
    </row>
    <row r="885" spans="1:22" x14ac:dyDescent="0.3">
      <c r="A885">
        <f>VLOOKUP(novplus_data[[#This Row],[Locationid]], [1]LibPAS_data!$A$2:$D$264, 4, FALSE)</f>
        <v>405419</v>
      </c>
      <c r="B885" s="8" t="str">
        <f>TEXT(C885,"yyyy")&amp;"-"&amp;"Q"&amp;LOOKUP(MONTH(C885),{1,4,7,10},{1,2,3,4})</f>
        <v>2017-Q2</v>
      </c>
      <c r="C885" s="9">
        <v>42856</v>
      </c>
      <c r="D885" s="43">
        <f>YEAR(DATE(YEAR(novplus_data[[#This Row],[Date]]), MONTH(novplus_data[[#This Row],[Date]])+6,1))</f>
        <v>2017</v>
      </c>
      <c r="E885" s="37" t="str">
        <f>TEXT(novplus_data[[#This Row],[Date]], "YYYY")</f>
        <v>2017</v>
      </c>
      <c r="F885" s="43" t="str">
        <f>TEXT(novplus_data[[#This Row],[Date]], "MMM")</f>
        <v>May</v>
      </c>
      <c r="G885" s="37" t="str">
        <f>VLOOKUP(I885,[1]LibPAS_data!$A$2:$C$601,3,FALSE)</f>
        <v>Pima</v>
      </c>
      <c r="H885" s="37" t="str">
        <f>VLOOKUP(I885,[1]LibPAS_data!$A$2:$C$601,2,FALSE)</f>
        <v>Pima County Public Library</v>
      </c>
      <c r="I885" s="11" t="s">
        <v>38</v>
      </c>
      <c r="K885" s="37" t="s">
        <v>19</v>
      </c>
      <c r="L885" s="37" t="s">
        <v>16</v>
      </c>
      <c r="M885" s="37">
        <v>26468</v>
      </c>
      <c r="N885" s="37">
        <v>90594</v>
      </c>
      <c r="O885" s="37">
        <v>0</v>
      </c>
      <c r="P885" s="37">
        <v>0</v>
      </c>
      <c r="Q885" s="37">
        <v>0</v>
      </c>
      <c r="R885" s="37">
        <v>0</v>
      </c>
      <c r="S885" s="37">
        <v>0</v>
      </c>
      <c r="T885" s="37">
        <v>0</v>
      </c>
      <c r="U885" s="37">
        <v>0</v>
      </c>
      <c r="V885" s="37">
        <v>0</v>
      </c>
    </row>
    <row r="886" spans="1:22" x14ac:dyDescent="0.3">
      <c r="A886">
        <f>VLOOKUP(novplus_data[[#This Row],[Locationid]], [1]LibPAS_data!$A$2:$D$264, 4, FALSE)</f>
        <v>405419</v>
      </c>
      <c r="B886" s="8" t="str">
        <f>TEXT(C886,"yyyy")&amp;"-"&amp;"Q"&amp;LOOKUP(MONTH(C886),{1,4,7,10},{1,2,3,4})</f>
        <v>2017-Q2</v>
      </c>
      <c r="C886" s="9">
        <v>42856</v>
      </c>
      <c r="D886" s="43">
        <f>YEAR(DATE(YEAR(novplus_data[[#This Row],[Date]]), MONTH(novplus_data[[#This Row],[Date]])+6,1))</f>
        <v>2017</v>
      </c>
      <c r="E886" s="37" t="str">
        <f>TEXT(novplus_data[[#This Row],[Date]], "YYYY")</f>
        <v>2017</v>
      </c>
      <c r="F886" s="43" t="str">
        <f>TEXT(novplus_data[[#This Row],[Date]], "MMM")</f>
        <v>May</v>
      </c>
      <c r="G886" s="37" t="str">
        <f>VLOOKUP(I886,[1]LibPAS_data!$A$2:$C$601,3,FALSE)</f>
        <v>Pima</v>
      </c>
      <c r="H886" s="37" t="str">
        <f>VLOOKUP(I886,[1]LibPAS_data!$A$2:$C$601,2,FALSE)</f>
        <v>Pima County Public Library</v>
      </c>
      <c r="I886" s="11" t="s">
        <v>38</v>
      </c>
      <c r="K886" s="37" t="s">
        <v>68</v>
      </c>
      <c r="L886" s="37" t="s">
        <v>16</v>
      </c>
      <c r="M886" s="37">
        <v>417482</v>
      </c>
      <c r="N886" s="37">
        <v>417882</v>
      </c>
      <c r="O886" s="37">
        <v>0</v>
      </c>
      <c r="P886" s="37">
        <v>0</v>
      </c>
      <c r="Q886" s="37">
        <v>0</v>
      </c>
      <c r="R886" s="37">
        <v>0</v>
      </c>
      <c r="S886" s="37">
        <v>0</v>
      </c>
      <c r="T886" s="37">
        <v>0</v>
      </c>
      <c r="U886" s="37">
        <v>0</v>
      </c>
      <c r="V886" s="37">
        <v>0</v>
      </c>
    </row>
    <row r="887" spans="1:22" x14ac:dyDescent="0.3">
      <c r="A887">
        <f>VLOOKUP(novplus_data[[#This Row],[Locationid]], [1]LibPAS_data!$A$2:$D$264, 4, FALSE)</f>
        <v>8901</v>
      </c>
      <c r="B887" s="8" t="str">
        <f>TEXT(C887,"yyyy")&amp;"-"&amp;"Q"&amp;LOOKUP(MONTH(C887),{1,4,7,10},{1,2,3,4})</f>
        <v>2017-Q2</v>
      </c>
      <c r="C887" s="9">
        <v>42856</v>
      </c>
      <c r="D887" s="43">
        <f>YEAR(DATE(YEAR(novplus_data[[#This Row],[Date]]), MONTH(novplus_data[[#This Row],[Date]])+6,1))</f>
        <v>2017</v>
      </c>
      <c r="E887" s="37" t="str">
        <f>TEXT(novplus_data[[#This Row],[Date]], "YYYY")</f>
        <v>2017</v>
      </c>
      <c r="F887" s="43" t="str">
        <f>TEXT(novplus_data[[#This Row],[Date]], "MMM")</f>
        <v>May</v>
      </c>
      <c r="G887" s="37" t="str">
        <f>VLOOKUP(I887,[1]LibPAS_data!$A$2:$C$601,3,FALSE)</f>
        <v>Pinal</v>
      </c>
      <c r="H887" s="37" t="str">
        <f>VLOOKUP(I887,[1]LibPAS_data!$A$2:$C$601,2,FALSE)</f>
        <v>Pinal County Library District</v>
      </c>
      <c r="I887" s="11" t="s">
        <v>54</v>
      </c>
      <c r="K887" s="37" t="s">
        <v>15</v>
      </c>
      <c r="L887" s="37" t="s">
        <v>16</v>
      </c>
      <c r="M887" s="37">
        <v>82</v>
      </c>
      <c r="N887" s="37">
        <v>378</v>
      </c>
      <c r="O887" s="37">
        <v>0</v>
      </c>
      <c r="P887" s="37">
        <v>0</v>
      </c>
      <c r="Q887" s="37">
        <v>0</v>
      </c>
      <c r="R887" s="37">
        <v>0</v>
      </c>
      <c r="S887" s="37">
        <v>279</v>
      </c>
      <c r="T887" s="37">
        <v>0</v>
      </c>
      <c r="U887" s="37">
        <v>0</v>
      </c>
      <c r="V887" s="37">
        <v>3</v>
      </c>
    </row>
    <row r="888" spans="1:22" x14ac:dyDescent="0.3">
      <c r="A888">
        <f>VLOOKUP(novplus_data[[#This Row],[Locationid]], [1]LibPAS_data!$A$2:$D$264, 4, FALSE)</f>
        <v>29416</v>
      </c>
      <c r="B888" s="8" t="str">
        <f>TEXT(C888,"yyyy")&amp;"-"&amp;"Q"&amp;LOOKUP(MONTH(C888),{1,4,7,10},{1,2,3,4})</f>
        <v>2017-Q2</v>
      </c>
      <c r="C888" s="9">
        <v>42856</v>
      </c>
      <c r="D888" s="43">
        <f>YEAR(DATE(YEAR(novplus_data[[#This Row],[Date]]), MONTH(novplus_data[[#This Row],[Date]])+6,1))</f>
        <v>2017</v>
      </c>
      <c r="E888" s="37" t="str">
        <f>TEXT(novplus_data[[#This Row],[Date]], "YYYY")</f>
        <v>2017</v>
      </c>
      <c r="F888" s="43" t="str">
        <f>TEXT(novplus_data[[#This Row],[Date]], "MMM")</f>
        <v>May</v>
      </c>
      <c r="G888" s="37" t="str">
        <f>VLOOKUP(I888,[1]LibPAS_data!$A$2:$C$601,3,FALSE)</f>
        <v>Yavapai</v>
      </c>
      <c r="H888" s="37" t="str">
        <f>VLOOKUP(I888,[1]LibPAS_data!$A$2:$C$601,2,FALSE)</f>
        <v>Prescott Public Library</v>
      </c>
      <c r="I888" s="11" t="s">
        <v>39</v>
      </c>
      <c r="K888" s="37" t="s">
        <v>15</v>
      </c>
      <c r="L888" s="37" t="s">
        <v>16</v>
      </c>
      <c r="M888" s="37">
        <v>42</v>
      </c>
      <c r="N888" s="37">
        <v>130</v>
      </c>
      <c r="O888" s="37">
        <v>0</v>
      </c>
      <c r="P888" s="37">
        <v>0</v>
      </c>
      <c r="Q888" s="37">
        <v>0</v>
      </c>
      <c r="R888" s="37">
        <v>0</v>
      </c>
      <c r="S888" s="37">
        <v>111</v>
      </c>
      <c r="T888" s="37">
        <v>0</v>
      </c>
      <c r="U888" s="37">
        <v>0</v>
      </c>
      <c r="V888" s="37">
        <v>14</v>
      </c>
    </row>
    <row r="889" spans="1:22" x14ac:dyDescent="0.3">
      <c r="A889">
        <f>VLOOKUP(novplus_data[[#This Row],[Locationid]], [1]LibPAS_data!$A$2:$D$264, 4, FALSE)</f>
        <v>11980</v>
      </c>
      <c r="B889" s="8" t="str">
        <f>TEXT(C889,"yyyy")&amp;"-"&amp;"Q"&amp;LOOKUP(MONTH(C889),{1,4,7,10},{1,2,3,4})</f>
        <v>2017-Q2</v>
      </c>
      <c r="C889" s="9">
        <v>42856</v>
      </c>
      <c r="D889" s="43">
        <f>YEAR(DATE(YEAR(novplus_data[[#This Row],[Date]]), MONTH(novplus_data[[#This Row],[Date]])+6,1))</f>
        <v>2017</v>
      </c>
      <c r="E889" s="37" t="str">
        <f>TEXT(novplus_data[[#This Row],[Date]], "YYYY")</f>
        <v>2017</v>
      </c>
      <c r="F889" s="43" t="str">
        <f>TEXT(novplus_data[[#This Row],[Date]], "MMM")</f>
        <v>May</v>
      </c>
      <c r="G889" s="37" t="str">
        <f>VLOOKUP(I889,[1]LibPAS_data!$A$2:$C$601,3,FALSE)</f>
        <v>Graham</v>
      </c>
      <c r="H889" s="37" t="str">
        <f>VLOOKUP(I889,[1]LibPAS_data!$A$2:$C$601,2,FALSE)</f>
        <v>Safford City - Graham County Library</v>
      </c>
      <c r="I889" s="11" t="s">
        <v>41</v>
      </c>
      <c r="K889" s="37" t="s">
        <v>15</v>
      </c>
      <c r="L889" s="37" t="s">
        <v>16</v>
      </c>
      <c r="M889" s="37">
        <v>2</v>
      </c>
      <c r="N889" s="37">
        <v>3</v>
      </c>
      <c r="O889" s="37">
        <v>0</v>
      </c>
      <c r="P889" s="37">
        <v>0</v>
      </c>
      <c r="Q889" s="37">
        <v>0</v>
      </c>
      <c r="R889" s="37">
        <v>0</v>
      </c>
      <c r="S889" s="37">
        <v>4</v>
      </c>
      <c r="T889" s="37">
        <v>0</v>
      </c>
      <c r="U889" s="37">
        <v>0</v>
      </c>
      <c r="V889" s="37">
        <v>0</v>
      </c>
    </row>
    <row r="890" spans="1:22" x14ac:dyDescent="0.3">
      <c r="A890">
        <f>VLOOKUP(novplus_data[[#This Row],[Locationid]], [1]LibPAS_data!$A$2:$D$264, 4, FALSE)</f>
        <v>9301</v>
      </c>
      <c r="B890" s="8" t="str">
        <f>TEXT(C890,"yyyy")&amp;"-"&amp;"Q"&amp;LOOKUP(MONTH(C890),{1,4,7,10},{1,2,3,4})</f>
        <v>2017-Q2</v>
      </c>
      <c r="C890" s="9">
        <v>42856</v>
      </c>
      <c r="D890" s="43">
        <f>YEAR(DATE(YEAR(novplus_data[[#This Row],[Date]]), MONTH(novplus_data[[#This Row],[Date]])+6,1))</f>
        <v>2017</v>
      </c>
      <c r="E890" s="37" t="str">
        <f>TEXT(novplus_data[[#This Row],[Date]], "YYYY")</f>
        <v>2017</v>
      </c>
      <c r="F890" s="43" t="str">
        <f>TEXT(novplus_data[[#This Row],[Date]], "MMM")</f>
        <v>May</v>
      </c>
      <c r="G890" s="37" t="str">
        <f>VLOOKUP(I890,[1]LibPAS_data!$A$2:$C$601,3,FALSE)</f>
        <v>Yavapai</v>
      </c>
      <c r="H890" s="37" t="str">
        <f>VLOOKUP(I890,[1]LibPAS_data!$A$2:$C$601,2,FALSE)</f>
        <v>Yavapai County Library District</v>
      </c>
      <c r="I890" s="11" t="s">
        <v>43</v>
      </c>
      <c r="K890" s="37" t="s">
        <v>21</v>
      </c>
      <c r="L890" s="37" t="s">
        <v>16</v>
      </c>
      <c r="M890" s="37">
        <v>62437</v>
      </c>
      <c r="N890" s="37">
        <v>177498</v>
      </c>
      <c r="O890" s="37">
        <v>0</v>
      </c>
      <c r="P890" s="37">
        <v>0</v>
      </c>
      <c r="Q890" s="37">
        <v>0</v>
      </c>
      <c r="R890" s="37">
        <v>0</v>
      </c>
      <c r="S890" s="37">
        <v>0</v>
      </c>
      <c r="T890" s="37">
        <v>0</v>
      </c>
      <c r="U890" s="37">
        <v>0</v>
      </c>
      <c r="V890" s="37">
        <v>0</v>
      </c>
    </row>
    <row r="891" spans="1:22" x14ac:dyDescent="0.3">
      <c r="A891" t="e">
        <f>VLOOKUP(novplus_data[[#This Row],[Locationid]], [1]LibPAS_data!$A$2:$D$264, 4, FALSE)</f>
        <v>#N/A</v>
      </c>
      <c r="B891" s="8" t="str">
        <f>TEXT(C891,"yyyy")&amp;"-"&amp;"Q"&amp;LOOKUP(MONTH(C891),{1,4,7,10},{1,2,3,4})</f>
        <v>2017-Q2</v>
      </c>
      <c r="C891" s="9">
        <v>42856</v>
      </c>
      <c r="D891" s="43">
        <f>YEAR(DATE(YEAR(novplus_data[[#This Row],[Date]]), MONTH(novplus_data[[#This Row],[Date]])+6,1))</f>
        <v>2017</v>
      </c>
      <c r="E891" s="37" t="str">
        <f>TEXT(novplus_data[[#This Row],[Date]], "YYYY")</f>
        <v>2017</v>
      </c>
      <c r="F891" s="43" t="str">
        <f>TEXT(novplus_data[[#This Row],[Date]], "MMM")</f>
        <v>May</v>
      </c>
      <c r="G891" s="37" t="str">
        <f>VLOOKUP(I891,[1]LibPAS_data!$A$2:$C$601,3,FALSE)</f>
        <v>Yuma</v>
      </c>
      <c r="H891" s="37" t="str">
        <f>VLOOKUP(I891,[1]LibPAS_data!$A$2:$C$601,2,FALSE)</f>
        <v>Yuma County Library District</v>
      </c>
      <c r="I891" s="11" t="s">
        <v>44</v>
      </c>
      <c r="K891" s="37" t="s">
        <v>22</v>
      </c>
      <c r="L891" s="37" t="s">
        <v>16</v>
      </c>
      <c r="M891" s="37">
        <v>24</v>
      </c>
      <c r="N891" s="37">
        <v>51</v>
      </c>
      <c r="O891" s="37">
        <v>0</v>
      </c>
      <c r="P891" s="37">
        <v>0</v>
      </c>
      <c r="Q891" s="37">
        <v>0</v>
      </c>
      <c r="R891" s="37">
        <v>0</v>
      </c>
      <c r="S891" s="37">
        <v>129</v>
      </c>
      <c r="T891" s="37">
        <v>0</v>
      </c>
      <c r="U891" s="37">
        <v>0</v>
      </c>
      <c r="V891" s="37">
        <v>0</v>
      </c>
    </row>
    <row r="892" spans="1:22" x14ac:dyDescent="0.3">
      <c r="A892" t="e">
        <f>VLOOKUP(novplus_data[[#This Row],[Locationid]], [1]LibPAS_data!$A$2:$D$264, 4, FALSE)</f>
        <v>#N/A</v>
      </c>
      <c r="B892" s="8" t="str">
        <f>TEXT(C892,"yyyy")&amp;"-"&amp;"Q"&amp;LOOKUP(MONTH(C892),{1,4,7,10},{1,2,3,4})</f>
        <v>2017-Q2</v>
      </c>
      <c r="C892" s="9">
        <v>42856</v>
      </c>
      <c r="D892" s="43">
        <f>YEAR(DATE(YEAR(novplus_data[[#This Row],[Date]]), MONTH(novplus_data[[#This Row],[Date]])+6,1))</f>
        <v>2017</v>
      </c>
      <c r="E892" s="37" t="str">
        <f>TEXT(novplus_data[[#This Row],[Date]], "YYYY")</f>
        <v>2017</v>
      </c>
      <c r="F892" s="43" t="str">
        <f>TEXT(novplus_data[[#This Row],[Date]], "MMM")</f>
        <v>May</v>
      </c>
      <c r="G892" s="37" t="str">
        <f>VLOOKUP(I892,[1]LibPAS_data!$A$2:$C$601,3,FALSE)</f>
        <v>Yuma</v>
      </c>
      <c r="H892" s="37" t="str">
        <f>VLOOKUP(I892,[1]LibPAS_data!$A$2:$C$601,2,FALSE)</f>
        <v>Yuma County Library District</v>
      </c>
      <c r="I892" s="11" t="s">
        <v>44</v>
      </c>
      <c r="K892" s="37" t="s">
        <v>23</v>
      </c>
      <c r="L892" s="37" t="s">
        <v>16</v>
      </c>
      <c r="M892" s="37">
        <v>2649</v>
      </c>
      <c r="N892" s="37">
        <v>8942</v>
      </c>
      <c r="O892" s="37">
        <v>0</v>
      </c>
      <c r="P892" s="37">
        <v>0</v>
      </c>
      <c r="Q892" s="37">
        <v>0</v>
      </c>
      <c r="R892" s="37">
        <v>0</v>
      </c>
      <c r="S892" s="37">
        <v>0</v>
      </c>
      <c r="T892" s="37">
        <v>0</v>
      </c>
      <c r="U892" s="37">
        <v>0</v>
      </c>
      <c r="V892" s="37">
        <v>0</v>
      </c>
    </row>
    <row r="893" spans="1:22" x14ac:dyDescent="0.3">
      <c r="A893">
        <f>VLOOKUP(novplus_data[[#This Row],[Locationid]], [1]LibPAS_data!$A$2:$D$264, 4, FALSE)</f>
        <v>11452</v>
      </c>
      <c r="B893" s="8" t="str">
        <f>TEXT(C893,"yyyy")&amp;"-"&amp;"Q"&amp;LOOKUP(MONTH(C893),{1,4,7,10},{1,2,3,4})</f>
        <v>2017-Q2</v>
      </c>
      <c r="C893" s="9">
        <v>42887</v>
      </c>
      <c r="D893" s="43">
        <f>YEAR(DATE(YEAR(novplus_data[[#This Row],[Date]]), MONTH(novplus_data[[#This Row],[Date]])+6,1))</f>
        <v>2017</v>
      </c>
      <c r="E893" s="37" t="str">
        <f>TEXT(novplus_data[[#This Row],[Date]], "YYYY")</f>
        <v>2017</v>
      </c>
      <c r="F893" s="43" t="str">
        <f>TEXT(novplus_data[[#This Row],[Date]], "MMM")</f>
        <v>Jun</v>
      </c>
      <c r="G893" s="37" t="str">
        <f>VLOOKUP(I893,[1]LibPAS_data!$A$2:$C$601,3,FALSE)</f>
        <v>Apache</v>
      </c>
      <c r="H893" s="37" t="str">
        <f>VLOOKUP(I893,[1]LibPAS_data!$A$2:$C$601,2,FALSE)</f>
        <v>Apache County Library District Office</v>
      </c>
      <c r="I893" s="11" t="s">
        <v>29</v>
      </c>
      <c r="K893" s="37" t="s">
        <v>15</v>
      </c>
      <c r="L893" s="37" t="s">
        <v>16</v>
      </c>
      <c r="M893" s="37">
        <v>1</v>
      </c>
      <c r="N893" s="37">
        <v>4</v>
      </c>
      <c r="O893" s="37">
        <v>0</v>
      </c>
      <c r="P893" s="37">
        <v>0</v>
      </c>
      <c r="Q893" s="37">
        <v>0</v>
      </c>
      <c r="R893" s="37">
        <v>0</v>
      </c>
      <c r="S893" s="37">
        <v>0</v>
      </c>
      <c r="T893" s="37">
        <v>0</v>
      </c>
      <c r="U893" s="37">
        <v>0</v>
      </c>
      <c r="V893" s="37">
        <v>0</v>
      </c>
    </row>
    <row r="894" spans="1:22" x14ac:dyDescent="0.3">
      <c r="A894" t="e">
        <f>VLOOKUP(novplus_data[[#This Row],[Locationid]], [1]LibPAS_data!$A$2:$D$264, 4, FALSE)</f>
        <v>#N/A</v>
      </c>
      <c r="B894" s="8" t="str">
        <f>TEXT(C894,"yyyy")&amp;"-"&amp;"Q"&amp;LOOKUP(MONTH(C894),{1,4,7,10},{1,2,3,4})</f>
        <v>2017-Q2</v>
      </c>
      <c r="C894" s="9">
        <v>42887</v>
      </c>
      <c r="D894" s="43">
        <f>YEAR(DATE(YEAR(novplus_data[[#This Row],[Date]]), MONTH(novplus_data[[#This Row],[Date]])+6,1))</f>
        <v>2017</v>
      </c>
      <c r="E894" s="37" t="str">
        <f>TEXT(novplus_data[[#This Row],[Date]], "YYYY")</f>
        <v>2017</v>
      </c>
      <c r="F894" s="43" t="str">
        <f>TEXT(novplus_data[[#This Row],[Date]], "MMM")</f>
        <v>Jun</v>
      </c>
      <c r="G894" s="37" t="str">
        <f>VLOOKUP(I894,[1]LibPAS_data!$A$2:$C$601,3,FALSE)</f>
        <v>State</v>
      </c>
      <c r="H894" s="37" t="str">
        <f>VLOOKUP(I894,[1]LibPAS_data!$A$2:$C$601,2,FALSE)</f>
        <v>Arizona State Library</v>
      </c>
      <c r="I894" s="11" t="s">
        <v>42</v>
      </c>
      <c r="K894" s="37" t="s">
        <v>15</v>
      </c>
      <c r="L894" s="37" t="s">
        <v>16</v>
      </c>
      <c r="M894" s="37">
        <v>31</v>
      </c>
      <c r="N894" s="37">
        <v>69</v>
      </c>
      <c r="O894" s="37">
        <v>0</v>
      </c>
      <c r="P894" s="37">
        <v>0</v>
      </c>
      <c r="Q894" s="37">
        <v>0</v>
      </c>
      <c r="R894" s="37">
        <v>0</v>
      </c>
      <c r="S894" s="37">
        <v>27</v>
      </c>
      <c r="T894" s="37">
        <v>0</v>
      </c>
      <c r="U894" s="37">
        <v>0</v>
      </c>
      <c r="V894" s="37">
        <v>0</v>
      </c>
    </row>
    <row r="895" spans="1:22" x14ac:dyDescent="0.3">
      <c r="A895" t="e">
        <f>VLOOKUP(novplus_data[[#This Row],[Locationid]], [1]LibPAS_data!$A$2:$D$264, 4, FALSE)</f>
        <v>#N/A</v>
      </c>
      <c r="B895" s="8" t="str">
        <f>TEXT(C895,"yyyy")&amp;"-"&amp;"Q"&amp;LOOKUP(MONTH(C895),{1,4,7,10},{1,2,3,4})</f>
        <v>2017-Q2</v>
      </c>
      <c r="C895" s="9">
        <v>42887</v>
      </c>
      <c r="D895" s="43">
        <f>YEAR(DATE(YEAR(novplus_data[[#This Row],[Date]]), MONTH(novplus_data[[#This Row],[Date]])+6,1))</f>
        <v>2017</v>
      </c>
      <c r="E895" s="37" t="str">
        <f>TEXT(novplus_data[[#This Row],[Date]], "YYYY")</f>
        <v>2017</v>
      </c>
      <c r="F895" s="43" t="str">
        <f>TEXT(novplus_data[[#This Row],[Date]], "MMM")</f>
        <v>Jun</v>
      </c>
      <c r="G895" s="37" t="str">
        <f>VLOOKUP(I895,[1]LibPAS_data!$A$2:$C$601,3,FALSE)</f>
        <v>State</v>
      </c>
      <c r="H895" s="37" t="str">
        <f>VLOOKUP(I895,[1]LibPAS_data!$A$2:$C$601,2,FALSE)</f>
        <v>Arizona State Library</v>
      </c>
      <c r="I895" s="11" t="s">
        <v>42</v>
      </c>
      <c r="K895" s="37" t="s">
        <v>17</v>
      </c>
      <c r="L895" s="37" t="s">
        <v>16</v>
      </c>
      <c r="M895" s="37">
        <v>103</v>
      </c>
      <c r="N895" s="37">
        <v>375</v>
      </c>
      <c r="O895" s="37">
        <v>2</v>
      </c>
      <c r="P895" s="37">
        <v>2</v>
      </c>
      <c r="Q895" s="37">
        <v>0</v>
      </c>
      <c r="R895" s="37">
        <v>0</v>
      </c>
      <c r="S895" s="37">
        <v>325</v>
      </c>
      <c r="T895" s="37">
        <v>0</v>
      </c>
      <c r="U895" s="37">
        <v>0</v>
      </c>
      <c r="V895" s="37">
        <v>0</v>
      </c>
    </row>
    <row r="896" spans="1:22" x14ac:dyDescent="0.3">
      <c r="A896" t="e">
        <f>VLOOKUP(novplus_data[[#This Row],[Locationid]], [1]LibPAS_data!$A$2:$D$264, 4, FALSE)</f>
        <v>#N/A</v>
      </c>
      <c r="B896" s="8" t="str">
        <f>TEXT(C896,"yyyy")&amp;"-"&amp;"Q"&amp;LOOKUP(MONTH(C896),{1,4,7,10},{1,2,3,4})</f>
        <v>2017-Q2</v>
      </c>
      <c r="C896" s="9">
        <v>42887</v>
      </c>
      <c r="D896" s="43">
        <f>YEAR(DATE(YEAR(novplus_data[[#This Row],[Date]]), MONTH(novplus_data[[#This Row],[Date]])+6,1))</f>
        <v>2017</v>
      </c>
      <c r="E896" s="37" t="str">
        <f>TEXT(novplus_data[[#This Row],[Date]], "YYYY")</f>
        <v>2017</v>
      </c>
      <c r="F896" s="43" t="str">
        <f>TEXT(novplus_data[[#This Row],[Date]], "MMM")</f>
        <v>Jun</v>
      </c>
      <c r="G896" s="37" t="str">
        <f>VLOOKUP(I896,[1]LibPAS_data!$A$2:$C$601,3,FALSE)</f>
        <v>Yavapai</v>
      </c>
      <c r="H896" s="37" t="str">
        <f>VLOOKUP(I896,[1]LibPAS_data!$A$2:$C$601,2,FALSE)</f>
        <v>Black Canyon City Community Library</v>
      </c>
      <c r="I896" s="3" t="s">
        <v>95</v>
      </c>
      <c r="K896" s="37" t="s">
        <v>15</v>
      </c>
      <c r="L896" s="37" t="s">
        <v>16</v>
      </c>
      <c r="M896" s="37">
        <v>1</v>
      </c>
      <c r="N896" s="37">
        <v>1</v>
      </c>
      <c r="O896" s="37">
        <v>0</v>
      </c>
      <c r="P896" s="37">
        <v>0</v>
      </c>
      <c r="Q896" s="37">
        <v>0</v>
      </c>
      <c r="R896" s="37">
        <v>0</v>
      </c>
      <c r="S896" s="37">
        <v>0</v>
      </c>
      <c r="T896" s="37">
        <v>0</v>
      </c>
      <c r="U896" s="37">
        <v>0</v>
      </c>
      <c r="V896" s="37">
        <v>0</v>
      </c>
    </row>
    <row r="897" spans="1:22" x14ac:dyDescent="0.3">
      <c r="A897">
        <f>VLOOKUP(novplus_data[[#This Row],[Locationid]], [1]LibPAS_data!$A$2:$D$264, 4, FALSE)</f>
        <v>10528</v>
      </c>
      <c r="B897" s="8" t="str">
        <f>TEXT(C897,"yyyy")&amp;"-"&amp;"Q"&amp;LOOKUP(MONTH(C897),{1,4,7,10},{1,2,3,4})</f>
        <v>2017-Q2</v>
      </c>
      <c r="C897" s="9">
        <v>42887</v>
      </c>
      <c r="D897" s="43">
        <f>YEAR(DATE(YEAR(novplus_data[[#This Row],[Date]]), MONTH(novplus_data[[#This Row],[Date]])+6,1))</f>
        <v>2017</v>
      </c>
      <c r="E897" s="37" t="str">
        <f>TEXT(novplus_data[[#This Row],[Date]], "YYYY")</f>
        <v>2017</v>
      </c>
      <c r="F897" s="43" t="str">
        <f>TEXT(novplus_data[[#This Row],[Date]], "MMM")</f>
        <v>Jun</v>
      </c>
      <c r="G897" s="37" t="str">
        <f>VLOOKUP(I897,[1]LibPAS_data!$A$2:$C$601,3,FALSE)</f>
        <v>Yavapai</v>
      </c>
      <c r="H897" s="37" t="str">
        <f>VLOOKUP(I897,[1]LibPAS_data!$A$2:$C$601,2,FALSE)</f>
        <v>Chino Valley Public Library</v>
      </c>
      <c r="I897" s="3" t="s">
        <v>92</v>
      </c>
      <c r="K897" s="37" t="s">
        <v>15</v>
      </c>
      <c r="L897" s="37" t="s">
        <v>16</v>
      </c>
      <c r="M897" s="37">
        <v>1</v>
      </c>
      <c r="N897" s="37">
        <v>4</v>
      </c>
      <c r="O897" s="37">
        <v>0</v>
      </c>
      <c r="P897" s="37">
        <v>0</v>
      </c>
      <c r="Q897" s="37">
        <v>0</v>
      </c>
      <c r="R897" s="37">
        <v>0</v>
      </c>
      <c r="S897" s="37">
        <v>4</v>
      </c>
      <c r="T897" s="37">
        <v>0</v>
      </c>
      <c r="U897" s="37">
        <v>0</v>
      </c>
      <c r="V897" s="37">
        <v>0</v>
      </c>
    </row>
    <row r="898" spans="1:22" x14ac:dyDescent="0.3">
      <c r="A898">
        <f>VLOOKUP(novplus_data[[#This Row],[Locationid]], [1]LibPAS_data!$A$2:$D$264, 4, FALSE)</f>
        <v>1469</v>
      </c>
      <c r="B898" s="8" t="str">
        <f>TEXT(C898,"yyyy")&amp;"-"&amp;"Q"&amp;LOOKUP(MONTH(C898),{1,4,7,10},{1,2,3,4})</f>
        <v>2017-Q2</v>
      </c>
      <c r="C898" s="9">
        <v>42887</v>
      </c>
      <c r="D898" s="43">
        <f>YEAR(DATE(YEAR(novplus_data[[#This Row],[Date]]), MONTH(novplus_data[[#This Row],[Date]])+6,1))</f>
        <v>2017</v>
      </c>
      <c r="E898" s="37" t="str">
        <f>TEXT(novplus_data[[#This Row],[Date]], "YYYY")</f>
        <v>2017</v>
      </c>
      <c r="F898" s="43" t="str">
        <f>TEXT(novplus_data[[#This Row],[Date]], "MMM")</f>
        <v>Jun</v>
      </c>
      <c r="G898" s="37" t="str">
        <f>VLOOKUP(I898,[1]LibPAS_data!$A$2:$C$601,3,FALSE)</f>
        <v>Cochise</v>
      </c>
      <c r="H898" s="37" t="str">
        <f>VLOOKUP(I898,[1]LibPAS_data!$A$2:$C$601,2,FALSE)</f>
        <v>Cochise County Library District</v>
      </c>
      <c r="I898" s="11" t="s">
        <v>32</v>
      </c>
      <c r="K898" s="37" t="s">
        <v>18</v>
      </c>
      <c r="L898" s="37" t="s">
        <v>16</v>
      </c>
      <c r="M898" s="37">
        <v>56</v>
      </c>
      <c r="N898" s="37">
        <v>310</v>
      </c>
      <c r="O898" s="37">
        <v>0</v>
      </c>
      <c r="P898" s="37">
        <v>0</v>
      </c>
      <c r="Q898" s="37">
        <v>0</v>
      </c>
      <c r="R898" s="37">
        <v>0</v>
      </c>
      <c r="S898" s="37">
        <v>253</v>
      </c>
      <c r="T898" s="37">
        <v>0</v>
      </c>
      <c r="U898" s="37">
        <v>0</v>
      </c>
      <c r="V898" s="37">
        <v>0</v>
      </c>
    </row>
    <row r="899" spans="1:22" x14ac:dyDescent="0.3">
      <c r="A899">
        <f>VLOOKUP(novplus_data[[#This Row],[Locationid]], [1]LibPAS_data!$A$2:$D$264, 4, FALSE)</f>
        <v>72247</v>
      </c>
      <c r="B899" s="8" t="str">
        <f>TEXT(C899,"yyyy")&amp;"-"&amp;"Q"&amp;LOOKUP(MONTH(C899),{1,4,7,10},{1,2,3,4})</f>
        <v>2017-Q2</v>
      </c>
      <c r="C899" s="9">
        <v>42887</v>
      </c>
      <c r="D899" s="43">
        <f>YEAR(DATE(YEAR(novplus_data[[#This Row],[Date]]), MONTH(novplus_data[[#This Row],[Date]])+6,1))</f>
        <v>2017</v>
      </c>
      <c r="E899" s="37" t="str">
        <f>TEXT(novplus_data[[#This Row],[Date]], "YYYY")</f>
        <v>2017</v>
      </c>
      <c r="F899" s="43" t="str">
        <f>TEXT(novplus_data[[#This Row],[Date]], "MMM")</f>
        <v>Jun</v>
      </c>
      <c r="G899" s="37" t="str">
        <f>VLOOKUP(I899,[1]LibPAS_data!$A$2:$C$601,3,FALSE)</f>
        <v>Coconino</v>
      </c>
      <c r="H899" s="37" t="str">
        <f>VLOOKUP(I899,[1]LibPAS_data!$A$2:$C$601,2,FALSE)</f>
        <v>Flagstaff City-Coconino County Public Library</v>
      </c>
      <c r="I899" s="11" t="s">
        <v>33</v>
      </c>
      <c r="K899" s="37" t="s">
        <v>15</v>
      </c>
      <c r="L899" s="37" t="s">
        <v>16</v>
      </c>
      <c r="M899" s="37">
        <v>71</v>
      </c>
      <c r="N899" s="37">
        <v>243</v>
      </c>
      <c r="O899" s="37">
        <v>0</v>
      </c>
      <c r="P899" s="37">
        <v>0</v>
      </c>
      <c r="Q899" s="37">
        <v>0</v>
      </c>
      <c r="R899" s="37">
        <v>0</v>
      </c>
      <c r="S899" s="37">
        <v>221</v>
      </c>
      <c r="T899" s="37">
        <v>0</v>
      </c>
      <c r="U899" s="37">
        <v>0</v>
      </c>
      <c r="V899" s="37">
        <v>232</v>
      </c>
    </row>
    <row r="900" spans="1:22" x14ac:dyDescent="0.3">
      <c r="A900">
        <f>VLOOKUP(novplus_data[[#This Row],[Locationid]], [1]LibPAS_data!$A$2:$D$264, 4, FALSE)</f>
        <v>72</v>
      </c>
      <c r="B900" s="8" t="str">
        <f>TEXT(C900,"yyyy")&amp;"-"&amp;"Q"&amp;LOOKUP(MONTH(C900),{1,4,7,10},{1,2,3,4})</f>
        <v>2017-Q2</v>
      </c>
      <c r="C900" s="9">
        <v>42887</v>
      </c>
      <c r="D900" s="43">
        <f>YEAR(DATE(YEAR(novplus_data[[#This Row],[Date]]), MONTH(novplus_data[[#This Row],[Date]])+6,1))</f>
        <v>2017</v>
      </c>
      <c r="E900" s="37" t="str">
        <f>TEXT(novplus_data[[#This Row],[Date]], "YYYY")</f>
        <v>2017</v>
      </c>
      <c r="F900" s="43" t="str">
        <f>TEXT(novplus_data[[#This Row],[Date]], "MMM")</f>
        <v>Jun</v>
      </c>
      <c r="G900" s="37" t="str">
        <f>VLOOKUP(I900,[1]LibPAS_data!$A$2:$C$601,3,FALSE)</f>
        <v>Gila</v>
      </c>
      <c r="H900" s="37" t="str">
        <f>VLOOKUP(I900,[1]LibPAS_data!$A$2:$C$601,2,FALSE)</f>
        <v>Gila County Library District</v>
      </c>
      <c r="I900" s="13" t="s">
        <v>34</v>
      </c>
      <c r="K900" s="37" t="s">
        <v>15</v>
      </c>
      <c r="L900" s="37" t="s">
        <v>16</v>
      </c>
      <c r="M900" s="37">
        <v>28</v>
      </c>
      <c r="N900" s="37">
        <v>99</v>
      </c>
      <c r="O900" s="37">
        <v>0</v>
      </c>
      <c r="P900" s="37">
        <v>0</v>
      </c>
      <c r="Q900" s="37">
        <v>0</v>
      </c>
      <c r="R900" s="37">
        <v>0</v>
      </c>
      <c r="S900" s="37">
        <v>39</v>
      </c>
      <c r="T900" s="37">
        <v>0</v>
      </c>
      <c r="U900" s="37">
        <v>0</v>
      </c>
      <c r="V900" s="37">
        <v>0</v>
      </c>
    </row>
    <row r="901" spans="1:22" x14ac:dyDescent="0.3">
      <c r="A901" t="e">
        <f>VLOOKUP(novplus_data[[#This Row],[Locationid]], [1]LibPAS_data!$A$2:$D$264, 4, FALSE)</f>
        <v>#N/A</v>
      </c>
      <c r="B901" s="8" t="str">
        <f>TEXT(C901,"yyyy")&amp;"-"&amp;"Q"&amp;LOOKUP(MONTH(C901),{1,4,7,10},{1,2,3,4})</f>
        <v>2017-Q2</v>
      </c>
      <c r="C901" s="9">
        <v>42887</v>
      </c>
      <c r="D901" s="43">
        <f>YEAR(DATE(YEAR(novplus_data[[#This Row],[Date]]), MONTH(novplus_data[[#This Row],[Date]])+6,1))</f>
        <v>2017</v>
      </c>
      <c r="E901" s="37" t="str">
        <f>TEXT(novplus_data[[#This Row],[Date]], "YYYY")</f>
        <v>2017</v>
      </c>
      <c r="F901" s="43" t="str">
        <f>TEXT(novplus_data[[#This Row],[Date]], "MMM")</f>
        <v>Jun</v>
      </c>
      <c r="G901" s="37" t="str">
        <f>VLOOKUP(I901,[1]LibPAS_data!$A$2:$C$601,3,FALSE)</f>
        <v>Mohave</v>
      </c>
      <c r="H901" s="37" t="str">
        <f>VLOOKUP(I901,[1]LibPAS_data!$A$2:$C$601,2,FALSE)</f>
        <v>Kingman Branch Library</v>
      </c>
      <c r="I901" s="3" t="s">
        <v>93</v>
      </c>
      <c r="K901" s="37" t="s">
        <v>15</v>
      </c>
      <c r="L901" s="37" t="s">
        <v>16</v>
      </c>
      <c r="M901" s="37">
        <v>78</v>
      </c>
      <c r="N901" s="37">
        <v>280</v>
      </c>
      <c r="O901" s="37">
        <v>0</v>
      </c>
      <c r="P901" s="37">
        <v>0</v>
      </c>
      <c r="Q901" s="37">
        <v>0</v>
      </c>
      <c r="R901" s="37">
        <v>0</v>
      </c>
      <c r="S901" s="37">
        <v>262</v>
      </c>
      <c r="T901" s="37">
        <v>0</v>
      </c>
      <c r="U901" s="37">
        <v>0</v>
      </c>
      <c r="V901" s="37">
        <v>0</v>
      </c>
    </row>
    <row r="902" spans="1:22" x14ac:dyDescent="0.3">
      <c r="A902" t="e">
        <f>VLOOKUP(novplus_data[[#This Row],[Locationid]], [1]LibPAS_data!$A$2:$D$264, 4, FALSE)</f>
        <v>#N/A</v>
      </c>
      <c r="B902" s="8" t="str">
        <f>TEXT(C902,"yyyy")&amp;"-"&amp;"Q"&amp;LOOKUP(MONTH(C902),{1,4,7,10},{1,2,3,4})</f>
        <v>2017-Q2</v>
      </c>
      <c r="C902" s="9">
        <v>42887</v>
      </c>
      <c r="D902" s="43">
        <f>YEAR(DATE(YEAR(novplus_data[[#This Row],[Date]]), MONTH(novplus_data[[#This Row],[Date]])+6,1))</f>
        <v>2017</v>
      </c>
      <c r="E902" s="37" t="str">
        <f>TEXT(novplus_data[[#This Row],[Date]], "YYYY")</f>
        <v>2017</v>
      </c>
      <c r="F902" s="43" t="str">
        <f>TEXT(novplus_data[[#This Row],[Date]], "MMM")</f>
        <v>Jun</v>
      </c>
      <c r="G902" s="37" t="str">
        <f>VLOOKUP(I902,[1]LibPAS_data!$A$2:$C$601,3,FALSE)</f>
        <v>Mohave</v>
      </c>
      <c r="H902" s="37" t="str">
        <f>VLOOKUP(I902,[1]LibPAS_data!$A$2:$C$601,2,FALSE)</f>
        <v>Lake Havasu Branch Library</v>
      </c>
      <c r="I902" s="12" t="s">
        <v>89</v>
      </c>
      <c r="K902" s="37" t="s">
        <v>15</v>
      </c>
      <c r="L902" s="37" t="s">
        <v>16</v>
      </c>
      <c r="M902" s="37">
        <v>3</v>
      </c>
      <c r="N902" s="37">
        <v>6</v>
      </c>
      <c r="O902" s="37">
        <v>0</v>
      </c>
      <c r="P902" s="37">
        <v>0</v>
      </c>
      <c r="Q902" s="37">
        <v>0</v>
      </c>
      <c r="R902" s="37">
        <v>0</v>
      </c>
      <c r="S902" s="37">
        <v>2</v>
      </c>
      <c r="T902" s="37">
        <v>0</v>
      </c>
      <c r="U902" s="37">
        <v>0</v>
      </c>
      <c r="V902" s="37">
        <v>0</v>
      </c>
    </row>
    <row r="903" spans="1:22" x14ac:dyDescent="0.3">
      <c r="A903">
        <f>VLOOKUP(novplus_data[[#This Row],[Locationid]], [1]LibPAS_data!$A$2:$D$264, 4, FALSE)</f>
        <v>87143</v>
      </c>
      <c r="B903" s="8" t="str">
        <f>TEXT(C903,"yyyy")&amp;"-"&amp;"Q"&amp;LOOKUP(MONTH(C903),{1,4,7,10},{1,2,3,4})</f>
        <v>2017-Q2</v>
      </c>
      <c r="C903" s="9">
        <v>42887</v>
      </c>
      <c r="D903" s="43">
        <f>YEAR(DATE(YEAR(novplus_data[[#This Row],[Date]]), MONTH(novplus_data[[#This Row],[Date]])+6,1))</f>
        <v>2017</v>
      </c>
      <c r="E903" s="37" t="str">
        <f>TEXT(novplus_data[[#This Row],[Date]], "YYYY")</f>
        <v>2017</v>
      </c>
      <c r="F903" s="43" t="str">
        <f>TEXT(novplus_data[[#This Row],[Date]], "MMM")</f>
        <v>Jun</v>
      </c>
      <c r="G903" s="37" t="str">
        <f>VLOOKUP(I903,[1]LibPAS_data!$A$2:$C$601,3,FALSE)</f>
        <v>Mohave</v>
      </c>
      <c r="H903" s="37" t="str">
        <f>VLOOKUP(I903,[1]LibPAS_data!$A$2:$C$601,2,FALSE)</f>
        <v>Mohave County Library District</v>
      </c>
      <c r="I903" s="11" t="s">
        <v>36</v>
      </c>
      <c r="K903" s="37" t="s">
        <v>15</v>
      </c>
      <c r="L903" s="37" t="s">
        <v>16</v>
      </c>
      <c r="M903" s="37">
        <v>98</v>
      </c>
      <c r="N903" s="37">
        <v>1127</v>
      </c>
      <c r="O903" s="37">
        <v>0</v>
      </c>
      <c r="P903" s="37">
        <v>0</v>
      </c>
      <c r="Q903" s="37">
        <v>0</v>
      </c>
      <c r="R903" s="37">
        <v>0</v>
      </c>
      <c r="S903" s="37">
        <v>865</v>
      </c>
      <c r="T903" s="37">
        <v>0</v>
      </c>
      <c r="U903" s="37">
        <v>0</v>
      </c>
      <c r="V903" s="37">
        <v>0</v>
      </c>
    </row>
    <row r="904" spans="1:22" x14ac:dyDescent="0.3">
      <c r="A904">
        <f>VLOOKUP(novplus_data[[#This Row],[Locationid]], [1]LibPAS_data!$A$2:$D$264, 4, FALSE)</f>
        <v>2461</v>
      </c>
      <c r="B904" s="8" t="str">
        <f>TEXT(C904,"yyyy")&amp;"-"&amp;"Q"&amp;LOOKUP(MONTH(C904),{1,4,7,10},{1,2,3,4})</f>
        <v>2017-Q2</v>
      </c>
      <c r="C904" s="9">
        <v>42887</v>
      </c>
      <c r="D904" s="43">
        <f>YEAR(DATE(YEAR(novplus_data[[#This Row],[Date]]), MONTH(novplus_data[[#This Row],[Date]])+6,1))</f>
        <v>2017</v>
      </c>
      <c r="E904" s="37" t="str">
        <f>TEXT(novplus_data[[#This Row],[Date]], "YYYY")</f>
        <v>2017</v>
      </c>
      <c r="F904" s="43" t="str">
        <f>TEXT(novplus_data[[#This Row],[Date]], "MMM")</f>
        <v>Jun</v>
      </c>
      <c r="G904" s="37" t="str">
        <f>VLOOKUP(I904,[1]LibPAS_data!$A$2:$C$601,3,FALSE)</f>
        <v>Navajo</v>
      </c>
      <c r="H904" s="37" t="str">
        <f>VLOOKUP(I904,[1]LibPAS_data!$A$2:$C$601,2,FALSE)</f>
        <v>Navajo County Library District</v>
      </c>
      <c r="I904" s="11" t="s">
        <v>37</v>
      </c>
      <c r="K904" s="37" t="s">
        <v>15</v>
      </c>
      <c r="L904" s="37" t="s">
        <v>16</v>
      </c>
      <c r="M904" s="37">
        <v>5</v>
      </c>
      <c r="N904" s="37">
        <v>12</v>
      </c>
      <c r="O904" s="37">
        <v>0</v>
      </c>
      <c r="P904" s="37">
        <v>0</v>
      </c>
      <c r="Q904" s="37">
        <v>0</v>
      </c>
      <c r="R904" s="37">
        <v>0</v>
      </c>
      <c r="S904" s="37">
        <v>15</v>
      </c>
      <c r="T904" s="37">
        <v>0</v>
      </c>
      <c r="U904" s="37">
        <v>0</v>
      </c>
      <c r="V904" s="37">
        <v>0</v>
      </c>
    </row>
    <row r="905" spans="1:22" x14ac:dyDescent="0.3">
      <c r="A905">
        <f>VLOOKUP(novplus_data[[#This Row],[Locationid]], [1]LibPAS_data!$A$2:$D$264, 4, FALSE)</f>
        <v>13597</v>
      </c>
      <c r="B905" s="8" t="str">
        <f>TEXT(C905,"yyyy")&amp;"-"&amp;"Q"&amp;LOOKUP(MONTH(C905),{1,4,7,10},{1,2,3,4})</f>
        <v>2017-Q2</v>
      </c>
      <c r="C905" s="9">
        <v>42887</v>
      </c>
      <c r="D905" s="43">
        <f>YEAR(DATE(YEAR(novplus_data[[#This Row],[Date]]), MONTH(novplus_data[[#This Row],[Date]])+6,1))</f>
        <v>2017</v>
      </c>
      <c r="E905" s="37" t="str">
        <f>TEXT(novplus_data[[#This Row],[Date]], "YYYY")</f>
        <v>2017</v>
      </c>
      <c r="F905" s="43" t="str">
        <f>TEXT(novplus_data[[#This Row],[Date]], "MMM")</f>
        <v>Jun</v>
      </c>
      <c r="G905" s="37" t="str">
        <f>VLOOKUP(I905,[1]LibPAS_data!$A$2:$C$601,3,FALSE)</f>
        <v>Gila</v>
      </c>
      <c r="H905" s="37" t="str">
        <f>VLOOKUP(I905,[1]LibPAS_data!$A$2:$C$601,2,FALSE)</f>
        <v>Payson Public Library</v>
      </c>
      <c r="I905" s="3" t="s">
        <v>94</v>
      </c>
      <c r="K905" s="37" t="s">
        <v>15</v>
      </c>
      <c r="L905" s="37" t="s">
        <v>16</v>
      </c>
      <c r="M905" s="37">
        <v>2</v>
      </c>
      <c r="N905" s="37">
        <v>2</v>
      </c>
      <c r="O905" s="37">
        <v>0</v>
      </c>
      <c r="P905" s="37">
        <v>0</v>
      </c>
      <c r="Q905" s="37">
        <v>0</v>
      </c>
      <c r="R905" s="37">
        <v>0</v>
      </c>
      <c r="S905" s="37">
        <v>0</v>
      </c>
      <c r="T905" s="37">
        <v>0</v>
      </c>
      <c r="U905" s="37">
        <v>0</v>
      </c>
      <c r="V905" s="37">
        <v>0</v>
      </c>
    </row>
    <row r="906" spans="1:22" x14ac:dyDescent="0.3">
      <c r="A906">
        <f>VLOOKUP(novplus_data[[#This Row],[Locationid]], [1]LibPAS_data!$A$2:$D$264, 4, FALSE)</f>
        <v>405419</v>
      </c>
      <c r="B906" s="8" t="str">
        <f>TEXT(C906,"yyyy")&amp;"-"&amp;"Q"&amp;LOOKUP(MONTH(C906),{1,4,7,10},{1,2,3,4})</f>
        <v>2017-Q2</v>
      </c>
      <c r="C906" s="9">
        <v>42887</v>
      </c>
      <c r="D906" s="43">
        <f>YEAR(DATE(YEAR(novplus_data[[#This Row],[Date]]), MONTH(novplus_data[[#This Row],[Date]])+6,1))</f>
        <v>2017</v>
      </c>
      <c r="E906" s="37" t="str">
        <f>TEXT(novplus_data[[#This Row],[Date]], "YYYY")</f>
        <v>2017</v>
      </c>
      <c r="F906" s="43" t="str">
        <f>TEXT(novplus_data[[#This Row],[Date]], "MMM")</f>
        <v>Jun</v>
      </c>
      <c r="G906" s="37" t="str">
        <f>VLOOKUP(I906,[1]LibPAS_data!$A$2:$C$601,3,FALSE)</f>
        <v>Pima</v>
      </c>
      <c r="H906" s="37" t="str">
        <f>VLOOKUP(I906,[1]LibPAS_data!$A$2:$C$601,2,FALSE)</f>
        <v>Pima County Public Library</v>
      </c>
      <c r="I906" s="11" t="s">
        <v>38</v>
      </c>
      <c r="K906" s="37" t="s">
        <v>15</v>
      </c>
      <c r="L906" s="37" t="s">
        <v>16</v>
      </c>
      <c r="M906" s="37">
        <v>108</v>
      </c>
      <c r="N906" s="37">
        <v>293</v>
      </c>
      <c r="O906" s="37">
        <v>0</v>
      </c>
      <c r="P906" s="37">
        <v>0</v>
      </c>
      <c r="Q906" s="37">
        <v>0</v>
      </c>
      <c r="R906" s="37">
        <v>0</v>
      </c>
      <c r="S906" s="37">
        <v>249</v>
      </c>
      <c r="T906" s="37">
        <v>0</v>
      </c>
      <c r="U906" s="37">
        <v>0</v>
      </c>
      <c r="V906" s="37">
        <v>31</v>
      </c>
    </row>
    <row r="907" spans="1:22" x14ac:dyDescent="0.3">
      <c r="A907">
        <f>VLOOKUP(novplus_data[[#This Row],[Locationid]], [1]LibPAS_data!$A$2:$D$264, 4, FALSE)</f>
        <v>405419</v>
      </c>
      <c r="B907" s="8" t="str">
        <f>TEXT(C907,"yyyy")&amp;"-"&amp;"Q"&amp;LOOKUP(MONTH(C907),{1,4,7,10},{1,2,3,4})</f>
        <v>2017-Q2</v>
      </c>
      <c r="C907" s="9">
        <v>42887</v>
      </c>
      <c r="D907" s="43">
        <f>YEAR(DATE(YEAR(novplus_data[[#This Row],[Date]]), MONTH(novplus_data[[#This Row],[Date]])+6,1))</f>
        <v>2017</v>
      </c>
      <c r="E907" s="37" t="str">
        <f>TEXT(novplus_data[[#This Row],[Date]], "YYYY")</f>
        <v>2017</v>
      </c>
      <c r="F907" s="43" t="str">
        <f>TEXT(novplus_data[[#This Row],[Date]], "MMM")</f>
        <v>Jun</v>
      </c>
      <c r="G907" s="37" t="str">
        <f>VLOOKUP(I907,[1]LibPAS_data!$A$2:$C$601,3,FALSE)</f>
        <v>Pima</v>
      </c>
      <c r="H907" s="37" t="str">
        <f>VLOOKUP(I907,[1]LibPAS_data!$A$2:$C$601,2,FALSE)</f>
        <v>Pima County Public Library</v>
      </c>
      <c r="I907" s="11" t="s">
        <v>38</v>
      </c>
      <c r="K907" s="37" t="s">
        <v>19</v>
      </c>
      <c r="L907" s="37" t="s">
        <v>16</v>
      </c>
      <c r="M907" s="37">
        <v>30051</v>
      </c>
      <c r="N907" s="37">
        <v>98132</v>
      </c>
      <c r="O907" s="37">
        <v>0</v>
      </c>
      <c r="P907" s="37">
        <v>0</v>
      </c>
      <c r="Q907" s="37">
        <v>0</v>
      </c>
      <c r="R907" s="37">
        <v>0</v>
      </c>
      <c r="S907" s="37">
        <v>0</v>
      </c>
      <c r="T907" s="37">
        <v>0</v>
      </c>
      <c r="U907" s="37">
        <v>0</v>
      </c>
      <c r="V907" s="37">
        <v>0</v>
      </c>
    </row>
    <row r="908" spans="1:22" x14ac:dyDescent="0.3">
      <c r="A908">
        <f>VLOOKUP(novplus_data[[#This Row],[Locationid]], [1]LibPAS_data!$A$2:$D$264, 4, FALSE)</f>
        <v>405419</v>
      </c>
      <c r="B908" s="8" t="str">
        <f>TEXT(C908,"yyyy")&amp;"-"&amp;"Q"&amp;LOOKUP(MONTH(C908),{1,4,7,10},{1,2,3,4})</f>
        <v>2017-Q2</v>
      </c>
      <c r="C908" s="9">
        <v>42887</v>
      </c>
      <c r="D908" s="43">
        <f>YEAR(DATE(YEAR(novplus_data[[#This Row],[Date]]), MONTH(novplus_data[[#This Row],[Date]])+6,1))</f>
        <v>2017</v>
      </c>
      <c r="E908" s="37" t="str">
        <f>TEXT(novplus_data[[#This Row],[Date]], "YYYY")</f>
        <v>2017</v>
      </c>
      <c r="F908" s="43" t="str">
        <f>TEXT(novplus_data[[#This Row],[Date]], "MMM")</f>
        <v>Jun</v>
      </c>
      <c r="G908" s="37" t="str">
        <f>VLOOKUP(I908,[1]LibPAS_data!$A$2:$C$601,3,FALSE)</f>
        <v>Pima</v>
      </c>
      <c r="H908" s="37" t="str">
        <f>VLOOKUP(I908,[1]LibPAS_data!$A$2:$C$601,2,FALSE)</f>
        <v>Pima County Public Library</v>
      </c>
      <c r="I908" s="11" t="s">
        <v>38</v>
      </c>
      <c r="K908" s="37" t="s">
        <v>68</v>
      </c>
      <c r="L908" s="37" t="s">
        <v>16</v>
      </c>
      <c r="M908" s="37">
        <v>464754</v>
      </c>
      <c r="N908" s="37">
        <v>465532</v>
      </c>
      <c r="O908" s="37">
        <v>0</v>
      </c>
      <c r="P908" s="37">
        <v>0</v>
      </c>
      <c r="Q908" s="37">
        <v>0</v>
      </c>
      <c r="R908" s="37">
        <v>0</v>
      </c>
      <c r="S908" s="37">
        <v>0</v>
      </c>
      <c r="T908" s="37">
        <v>0</v>
      </c>
      <c r="U908" s="37">
        <v>0</v>
      </c>
      <c r="V908" s="37">
        <v>0</v>
      </c>
    </row>
    <row r="909" spans="1:22" x14ac:dyDescent="0.3">
      <c r="A909">
        <f>VLOOKUP(novplus_data[[#This Row],[Locationid]], [1]LibPAS_data!$A$2:$D$264, 4, FALSE)</f>
        <v>8901</v>
      </c>
      <c r="B909" s="8" t="str">
        <f>TEXT(C909,"yyyy")&amp;"-"&amp;"Q"&amp;LOOKUP(MONTH(C909),{1,4,7,10},{1,2,3,4})</f>
        <v>2017-Q2</v>
      </c>
      <c r="C909" s="9">
        <v>42887</v>
      </c>
      <c r="D909" s="43">
        <f>YEAR(DATE(YEAR(novplus_data[[#This Row],[Date]]), MONTH(novplus_data[[#This Row],[Date]])+6,1))</f>
        <v>2017</v>
      </c>
      <c r="E909" s="37" t="str">
        <f>TEXT(novplus_data[[#This Row],[Date]], "YYYY")</f>
        <v>2017</v>
      </c>
      <c r="F909" s="43" t="str">
        <f>TEXT(novplus_data[[#This Row],[Date]], "MMM")</f>
        <v>Jun</v>
      </c>
      <c r="G909" s="37" t="str">
        <f>VLOOKUP(I909,[1]LibPAS_data!$A$2:$C$601,3,FALSE)</f>
        <v>Pinal</v>
      </c>
      <c r="H909" s="37" t="str">
        <f>VLOOKUP(I909,[1]LibPAS_data!$A$2:$C$601,2,FALSE)</f>
        <v>Pinal County Library District</v>
      </c>
      <c r="I909" s="11" t="s">
        <v>54</v>
      </c>
      <c r="K909" s="37" t="s">
        <v>15</v>
      </c>
      <c r="L909" s="37" t="s">
        <v>16</v>
      </c>
      <c r="M909" s="37">
        <v>56</v>
      </c>
      <c r="N909" s="37">
        <v>196</v>
      </c>
      <c r="O909" s="37">
        <v>0</v>
      </c>
      <c r="P909" s="37">
        <v>0</v>
      </c>
      <c r="Q909" s="37">
        <v>0</v>
      </c>
      <c r="R909" s="37">
        <v>0</v>
      </c>
      <c r="S909" s="37">
        <v>122</v>
      </c>
      <c r="T909" s="37">
        <v>0</v>
      </c>
      <c r="U909" s="37">
        <v>0</v>
      </c>
      <c r="V909" s="37">
        <v>2</v>
      </c>
    </row>
    <row r="910" spans="1:22" x14ac:dyDescent="0.3">
      <c r="A910">
        <f>VLOOKUP(novplus_data[[#This Row],[Locationid]], [1]LibPAS_data!$A$2:$D$264, 4, FALSE)</f>
        <v>29416</v>
      </c>
      <c r="B910" s="8" t="str">
        <f>TEXT(C910,"yyyy")&amp;"-"&amp;"Q"&amp;LOOKUP(MONTH(C910),{1,4,7,10},{1,2,3,4})</f>
        <v>2017-Q2</v>
      </c>
      <c r="C910" s="9">
        <v>42887</v>
      </c>
      <c r="D910" s="43">
        <f>YEAR(DATE(YEAR(novplus_data[[#This Row],[Date]]), MONTH(novplus_data[[#This Row],[Date]])+6,1))</f>
        <v>2017</v>
      </c>
      <c r="E910" s="37" t="str">
        <f>TEXT(novplus_data[[#This Row],[Date]], "YYYY")</f>
        <v>2017</v>
      </c>
      <c r="F910" s="43" t="str">
        <f>TEXT(novplus_data[[#This Row],[Date]], "MMM")</f>
        <v>Jun</v>
      </c>
      <c r="G910" s="37" t="str">
        <f>VLOOKUP(I910,[1]LibPAS_data!$A$2:$C$601,3,FALSE)</f>
        <v>Yavapai</v>
      </c>
      <c r="H910" s="37" t="str">
        <f>VLOOKUP(I910,[1]LibPAS_data!$A$2:$C$601,2,FALSE)</f>
        <v>Prescott Public Library</v>
      </c>
      <c r="I910" s="11" t="s">
        <v>39</v>
      </c>
      <c r="K910" s="37" t="s">
        <v>15</v>
      </c>
      <c r="L910" s="37" t="s">
        <v>16</v>
      </c>
      <c r="M910" s="37">
        <v>95</v>
      </c>
      <c r="N910" s="37">
        <v>289</v>
      </c>
      <c r="O910" s="37">
        <v>0</v>
      </c>
      <c r="P910" s="37">
        <v>0</v>
      </c>
      <c r="Q910" s="37">
        <v>0</v>
      </c>
      <c r="R910" s="37">
        <v>0</v>
      </c>
      <c r="S910" s="37">
        <v>364</v>
      </c>
      <c r="T910" s="37">
        <v>0</v>
      </c>
      <c r="U910" s="37">
        <v>0</v>
      </c>
      <c r="V910" s="37">
        <v>214</v>
      </c>
    </row>
    <row r="911" spans="1:22" x14ac:dyDescent="0.3">
      <c r="A911">
        <f>VLOOKUP(novplus_data[[#This Row],[Locationid]], [1]LibPAS_data!$A$2:$D$264, 4, FALSE)</f>
        <v>11980</v>
      </c>
      <c r="B911" s="8" t="str">
        <f>TEXT(C911,"yyyy")&amp;"-"&amp;"Q"&amp;LOOKUP(MONTH(C911),{1,4,7,10},{1,2,3,4})</f>
        <v>2017-Q2</v>
      </c>
      <c r="C911" s="9">
        <v>42887</v>
      </c>
      <c r="D911" s="43">
        <f>YEAR(DATE(YEAR(novplus_data[[#This Row],[Date]]), MONTH(novplus_data[[#This Row],[Date]])+6,1))</f>
        <v>2017</v>
      </c>
      <c r="E911" s="37" t="str">
        <f>TEXT(novplus_data[[#This Row],[Date]], "YYYY")</f>
        <v>2017</v>
      </c>
      <c r="F911" s="43" t="str">
        <f>TEXT(novplus_data[[#This Row],[Date]], "MMM")</f>
        <v>Jun</v>
      </c>
      <c r="G911" s="37" t="str">
        <f>VLOOKUP(I911,[1]LibPAS_data!$A$2:$C$601,3,FALSE)</f>
        <v>Graham</v>
      </c>
      <c r="H911" s="37" t="str">
        <f>VLOOKUP(I911,[1]LibPAS_data!$A$2:$C$601,2,FALSE)</f>
        <v>Safford City - Graham County Library</v>
      </c>
      <c r="I911" s="11" t="s">
        <v>41</v>
      </c>
      <c r="K911" s="37" t="s">
        <v>15</v>
      </c>
      <c r="L911" s="37" t="s">
        <v>16</v>
      </c>
      <c r="M911" s="37">
        <v>3</v>
      </c>
      <c r="N911" s="37">
        <v>5</v>
      </c>
      <c r="O911" s="37">
        <v>0</v>
      </c>
      <c r="P911" s="37">
        <v>0</v>
      </c>
      <c r="Q911" s="37">
        <v>0</v>
      </c>
      <c r="R911" s="37">
        <v>0</v>
      </c>
      <c r="S911" s="37">
        <v>4</v>
      </c>
      <c r="T911" s="37">
        <v>0</v>
      </c>
      <c r="U911" s="37">
        <v>0</v>
      </c>
      <c r="V911" s="37">
        <v>0</v>
      </c>
    </row>
    <row r="912" spans="1:22" x14ac:dyDescent="0.3">
      <c r="A912">
        <f>VLOOKUP(novplus_data[[#This Row],[Locationid]], [1]LibPAS_data!$A$2:$D$264, 4, FALSE)</f>
        <v>9301</v>
      </c>
      <c r="B912" s="8" t="str">
        <f>TEXT(C912,"yyyy")&amp;"-"&amp;"Q"&amp;LOOKUP(MONTH(C912),{1,4,7,10},{1,2,3,4})</f>
        <v>2017-Q2</v>
      </c>
      <c r="C912" s="9">
        <v>42887</v>
      </c>
      <c r="D912" s="43">
        <f>YEAR(DATE(YEAR(novplus_data[[#This Row],[Date]]), MONTH(novplus_data[[#This Row],[Date]])+6,1))</f>
        <v>2017</v>
      </c>
      <c r="E912" s="37" t="str">
        <f>TEXT(novplus_data[[#This Row],[Date]], "YYYY")</f>
        <v>2017</v>
      </c>
      <c r="F912" s="43" t="str">
        <f>TEXT(novplus_data[[#This Row],[Date]], "MMM")</f>
        <v>Jun</v>
      </c>
      <c r="G912" s="37" t="str">
        <f>VLOOKUP(I912,[1]LibPAS_data!$A$2:$C$601,3,FALSE)</f>
        <v>Yavapai</v>
      </c>
      <c r="H912" s="37" t="str">
        <f>VLOOKUP(I912,[1]LibPAS_data!$A$2:$C$601,2,FALSE)</f>
        <v>Yavapai County Library District</v>
      </c>
      <c r="I912" s="11" t="s">
        <v>43</v>
      </c>
      <c r="K912" s="37" t="s">
        <v>21</v>
      </c>
      <c r="L912" s="37" t="s">
        <v>16</v>
      </c>
      <c r="M912" s="37">
        <v>68103</v>
      </c>
      <c r="N912" s="37">
        <v>189646</v>
      </c>
      <c r="O912" s="37">
        <v>0</v>
      </c>
      <c r="P912" s="37">
        <v>0</v>
      </c>
      <c r="Q912" s="37">
        <v>0</v>
      </c>
      <c r="R912" s="37">
        <v>0</v>
      </c>
      <c r="S912" s="37">
        <v>0</v>
      </c>
      <c r="T912" s="37">
        <v>0</v>
      </c>
      <c r="U912" s="37">
        <v>0</v>
      </c>
      <c r="V912" s="37">
        <v>0</v>
      </c>
    </row>
    <row r="913" spans="1:22" x14ac:dyDescent="0.3">
      <c r="A913" t="e">
        <f>VLOOKUP(novplus_data[[#This Row],[Locationid]], [1]LibPAS_data!$A$2:$D$264, 4, FALSE)</f>
        <v>#N/A</v>
      </c>
      <c r="B913" s="8" t="str">
        <f>TEXT(C913,"yyyy")&amp;"-"&amp;"Q"&amp;LOOKUP(MONTH(C913),{1,4,7,10},{1,2,3,4})</f>
        <v>2017-Q2</v>
      </c>
      <c r="C913" s="9">
        <v>42887</v>
      </c>
      <c r="D913" s="43">
        <f>YEAR(DATE(YEAR(novplus_data[[#This Row],[Date]]), MONTH(novplus_data[[#This Row],[Date]])+6,1))</f>
        <v>2017</v>
      </c>
      <c r="E913" s="37" t="str">
        <f>TEXT(novplus_data[[#This Row],[Date]], "YYYY")</f>
        <v>2017</v>
      </c>
      <c r="F913" s="43" t="str">
        <f>TEXT(novplus_data[[#This Row],[Date]], "MMM")</f>
        <v>Jun</v>
      </c>
      <c r="G913" s="37" t="str">
        <f>VLOOKUP(I913,[1]LibPAS_data!$A$2:$C$601,3,FALSE)</f>
        <v>Yuma</v>
      </c>
      <c r="H913" s="37" t="str">
        <f>VLOOKUP(I913,[1]LibPAS_data!$A$2:$C$601,2,FALSE)</f>
        <v>Yuma County Library District</v>
      </c>
      <c r="I913" s="11" t="s">
        <v>44</v>
      </c>
      <c r="K913" s="37" t="s">
        <v>22</v>
      </c>
      <c r="L913" s="37" t="s">
        <v>16</v>
      </c>
      <c r="M913" s="37">
        <v>19</v>
      </c>
      <c r="N913" s="37">
        <v>45</v>
      </c>
      <c r="O913" s="37">
        <v>1</v>
      </c>
      <c r="P913" s="37">
        <v>1</v>
      </c>
      <c r="Q913" s="37">
        <v>0</v>
      </c>
      <c r="R913" s="37">
        <v>0</v>
      </c>
      <c r="S913" s="37">
        <v>63</v>
      </c>
      <c r="T913" s="37">
        <v>0</v>
      </c>
      <c r="U913" s="37">
        <v>0</v>
      </c>
      <c r="V913" s="37">
        <v>0</v>
      </c>
    </row>
    <row r="914" spans="1:22" x14ac:dyDescent="0.3">
      <c r="A914" t="e">
        <f>VLOOKUP(novplus_data[[#This Row],[Locationid]], [1]LibPAS_data!$A$2:$D$264, 4, FALSE)</f>
        <v>#N/A</v>
      </c>
      <c r="B914" s="8" t="str">
        <f>TEXT(C914,"yyyy")&amp;"-"&amp;"Q"&amp;LOOKUP(MONTH(C914),{1,4,7,10},{1,2,3,4})</f>
        <v>2017-Q3</v>
      </c>
      <c r="C914" s="9">
        <v>42917</v>
      </c>
      <c r="D914" s="43">
        <f>YEAR(DATE(YEAR(novplus_data[[#This Row],[Date]]), MONTH(novplus_data[[#This Row],[Date]])+6,1))</f>
        <v>2018</v>
      </c>
      <c r="E914" s="37" t="str">
        <f>TEXT(novplus_data[[#This Row],[Date]], "YYYY")</f>
        <v>2017</v>
      </c>
      <c r="F914" s="43" t="str">
        <f>TEXT(novplus_data[[#This Row],[Date]], "MMM")</f>
        <v>Jul</v>
      </c>
      <c r="G914" s="37" t="str">
        <f>VLOOKUP(I914,[1]LibPAS_data!$A$2:$C$601,3,FALSE)</f>
        <v>State</v>
      </c>
      <c r="H914" s="37" t="str">
        <f>VLOOKUP(I914,[1]LibPAS_data!$A$2:$C$601,2,FALSE)</f>
        <v>Arizona State Library</v>
      </c>
      <c r="I914" s="11" t="s">
        <v>42</v>
      </c>
      <c r="K914" s="37" t="s">
        <v>17</v>
      </c>
      <c r="L914" s="37" t="s">
        <v>16</v>
      </c>
      <c r="M914" s="37">
        <v>3</v>
      </c>
      <c r="N914" s="37">
        <v>3</v>
      </c>
      <c r="O914" s="37">
        <v>0</v>
      </c>
      <c r="P914" s="37">
        <v>0</v>
      </c>
      <c r="Q914" s="37">
        <v>0</v>
      </c>
      <c r="R914" s="37">
        <v>0</v>
      </c>
      <c r="S914" s="37">
        <v>3</v>
      </c>
      <c r="T914" s="37">
        <v>0</v>
      </c>
      <c r="U914" s="37">
        <v>0</v>
      </c>
      <c r="V914" s="37">
        <v>0</v>
      </c>
    </row>
    <row r="915" spans="1:22" x14ac:dyDescent="0.3">
      <c r="A915" t="e">
        <f>VLOOKUP(novplus_data[[#This Row],[Locationid]], [1]LibPAS_data!$A$2:$D$264, 4, FALSE)</f>
        <v>#N/A</v>
      </c>
      <c r="B915" s="8" t="str">
        <f>TEXT(C915,"yyyy")&amp;"-"&amp;"Q"&amp;LOOKUP(MONTH(C915),{1,4,7,10},{1,2,3,4})</f>
        <v>2017-Q3</v>
      </c>
      <c r="C915" s="9">
        <v>42917</v>
      </c>
      <c r="D915" s="43">
        <f>YEAR(DATE(YEAR(novplus_data[[#This Row],[Date]]), MONTH(novplus_data[[#This Row],[Date]])+6,1))</f>
        <v>2018</v>
      </c>
      <c r="E915" s="37" t="str">
        <f>TEXT(novplus_data[[#This Row],[Date]], "YYYY")</f>
        <v>2017</v>
      </c>
      <c r="F915" s="43" t="str">
        <f>TEXT(novplus_data[[#This Row],[Date]], "MMM")</f>
        <v>Jul</v>
      </c>
      <c r="G915" s="37" t="str">
        <f>VLOOKUP(I915,[1]LibPAS_data!$A$2:$C$601,3,FALSE)</f>
        <v>State</v>
      </c>
      <c r="H915" s="37" t="str">
        <f>VLOOKUP(I915,[1]LibPAS_data!$A$2:$C$601,2,FALSE)</f>
        <v>Arizona State Library</v>
      </c>
      <c r="I915" s="11" t="s">
        <v>42</v>
      </c>
      <c r="K915" s="37" t="s">
        <v>17</v>
      </c>
      <c r="L915" s="37" t="s">
        <v>16</v>
      </c>
      <c r="M915" s="37">
        <v>82</v>
      </c>
      <c r="N915" s="37">
        <v>230</v>
      </c>
      <c r="O915" s="37">
        <v>0</v>
      </c>
      <c r="P915" s="37">
        <v>0</v>
      </c>
      <c r="Q915" s="37">
        <v>0</v>
      </c>
      <c r="R915" s="37">
        <v>0</v>
      </c>
      <c r="S915" s="37">
        <v>238</v>
      </c>
      <c r="T915" s="37">
        <v>0</v>
      </c>
      <c r="U915" s="37">
        <v>0</v>
      </c>
      <c r="V915" s="37">
        <v>0</v>
      </c>
    </row>
    <row r="916" spans="1:22" x14ac:dyDescent="0.3">
      <c r="A916" t="e">
        <f>VLOOKUP(novplus_data[[#This Row],[Locationid]], [1]LibPAS_data!$A$2:$D$264, 4, FALSE)</f>
        <v>#N/A</v>
      </c>
      <c r="B916" s="8" t="str">
        <f>TEXT(C916,"yyyy")&amp;"-"&amp;"Q"&amp;LOOKUP(MONTH(C916),{1,4,7,10},{1,2,3,4})</f>
        <v>2017-Q3</v>
      </c>
      <c r="C916" s="9">
        <v>42917</v>
      </c>
      <c r="D916" s="43">
        <f>YEAR(DATE(YEAR(novplus_data[[#This Row],[Date]]), MONTH(novplus_data[[#This Row],[Date]])+6,1))</f>
        <v>2018</v>
      </c>
      <c r="E916" s="37" t="str">
        <f>TEXT(novplus_data[[#This Row],[Date]], "YYYY")</f>
        <v>2017</v>
      </c>
      <c r="F916" s="43" t="str">
        <f>TEXT(novplus_data[[#This Row],[Date]], "MMM")</f>
        <v>Jul</v>
      </c>
      <c r="G916" s="37" t="str">
        <f>VLOOKUP(I916,[1]LibPAS_data!$A$2:$C$601,3,FALSE)</f>
        <v>State</v>
      </c>
      <c r="H916" s="37" t="str">
        <f>VLOOKUP(I916,[1]LibPAS_data!$A$2:$C$601,2,FALSE)</f>
        <v>Arizona State Library</v>
      </c>
      <c r="I916" s="11" t="s">
        <v>42</v>
      </c>
      <c r="K916" s="37" t="s">
        <v>15</v>
      </c>
      <c r="L916" s="37" t="s">
        <v>16</v>
      </c>
      <c r="M916" s="37">
        <v>36</v>
      </c>
      <c r="N916" s="37">
        <v>90</v>
      </c>
      <c r="O916" s="37">
        <v>0</v>
      </c>
      <c r="P916" s="37">
        <v>0</v>
      </c>
      <c r="Q916" s="37">
        <v>0</v>
      </c>
      <c r="R916" s="37">
        <v>0</v>
      </c>
      <c r="S916" s="37">
        <v>60</v>
      </c>
      <c r="T916" s="37">
        <v>0</v>
      </c>
      <c r="U916" s="37">
        <v>0</v>
      </c>
      <c r="V916" s="37">
        <v>0</v>
      </c>
    </row>
    <row r="917" spans="1:22" x14ac:dyDescent="0.3">
      <c r="A917">
        <f>VLOOKUP(novplus_data[[#This Row],[Locationid]], [1]LibPAS_data!$A$2:$D$264, 4, FALSE)</f>
        <v>10528</v>
      </c>
      <c r="B917" s="8" t="str">
        <f>TEXT(C917,"yyyy")&amp;"-"&amp;"Q"&amp;LOOKUP(MONTH(C917),{1,4,7,10},{1,2,3,4})</f>
        <v>2017-Q3</v>
      </c>
      <c r="C917" s="9">
        <v>42917</v>
      </c>
      <c r="D917" s="43">
        <f>YEAR(DATE(YEAR(novplus_data[[#This Row],[Date]]), MONTH(novplus_data[[#This Row],[Date]])+6,1))</f>
        <v>2018</v>
      </c>
      <c r="E917" s="37" t="str">
        <f>TEXT(novplus_data[[#This Row],[Date]], "YYYY")</f>
        <v>2017</v>
      </c>
      <c r="F917" s="43" t="str">
        <f>TEXT(novplus_data[[#This Row],[Date]], "MMM")</f>
        <v>Jul</v>
      </c>
      <c r="G917" s="37" t="str">
        <f>VLOOKUP(I917,[1]LibPAS_data!$A$2:$C$601,3,FALSE)</f>
        <v>Yavapai</v>
      </c>
      <c r="H917" s="37" t="str">
        <f>VLOOKUP(I917,[1]LibPAS_data!$A$2:$C$601,2,FALSE)</f>
        <v>Chino Valley Public Library</v>
      </c>
      <c r="I917" s="3" t="s">
        <v>92</v>
      </c>
      <c r="K917" s="37" t="s">
        <v>15</v>
      </c>
      <c r="L917" s="37" t="s">
        <v>16</v>
      </c>
      <c r="M917" s="37">
        <v>2</v>
      </c>
      <c r="N917" s="37">
        <v>2</v>
      </c>
      <c r="O917" s="37">
        <v>0</v>
      </c>
      <c r="P917" s="37">
        <v>0</v>
      </c>
      <c r="Q917" s="37">
        <v>0</v>
      </c>
      <c r="R917" s="37">
        <v>0</v>
      </c>
      <c r="S917" s="37">
        <v>2</v>
      </c>
      <c r="T917" s="37">
        <v>0</v>
      </c>
      <c r="U917" s="37">
        <v>0</v>
      </c>
      <c r="V917" s="37">
        <v>0</v>
      </c>
    </row>
    <row r="918" spans="1:22" x14ac:dyDescent="0.3">
      <c r="A918">
        <f>VLOOKUP(novplus_data[[#This Row],[Locationid]], [1]LibPAS_data!$A$2:$D$264, 4, FALSE)</f>
        <v>1469</v>
      </c>
      <c r="B918" s="8" t="str">
        <f>TEXT(C918,"yyyy")&amp;"-"&amp;"Q"&amp;LOOKUP(MONTH(C918),{1,4,7,10},{1,2,3,4})</f>
        <v>2017-Q3</v>
      </c>
      <c r="C918" s="9">
        <v>42917</v>
      </c>
      <c r="D918" s="43">
        <f>YEAR(DATE(YEAR(novplus_data[[#This Row],[Date]]), MONTH(novplus_data[[#This Row],[Date]])+6,1))</f>
        <v>2018</v>
      </c>
      <c r="E918" s="37" t="str">
        <f>TEXT(novplus_data[[#This Row],[Date]], "YYYY")</f>
        <v>2017</v>
      </c>
      <c r="F918" s="43" t="str">
        <f>TEXT(novplus_data[[#This Row],[Date]], "MMM")</f>
        <v>Jul</v>
      </c>
      <c r="G918" s="37" t="str">
        <f>VLOOKUP(I918,[1]LibPAS_data!$A$2:$C$601,3,FALSE)</f>
        <v>Cochise</v>
      </c>
      <c r="H918" s="37" t="str">
        <f>VLOOKUP(I918,[1]LibPAS_data!$A$2:$C$601,2,FALSE)</f>
        <v>Cochise County Library District</v>
      </c>
      <c r="I918" s="11" t="s">
        <v>32</v>
      </c>
      <c r="K918" s="37" t="s">
        <v>18</v>
      </c>
      <c r="L918" s="37" t="s">
        <v>16</v>
      </c>
      <c r="M918" s="37">
        <v>76</v>
      </c>
      <c r="N918" s="37">
        <v>328</v>
      </c>
      <c r="O918" s="37">
        <v>0</v>
      </c>
      <c r="P918" s="37">
        <v>0</v>
      </c>
      <c r="Q918" s="37">
        <v>0</v>
      </c>
      <c r="R918" s="37">
        <v>0</v>
      </c>
      <c r="S918" s="37">
        <v>286</v>
      </c>
      <c r="T918" s="37">
        <v>0</v>
      </c>
      <c r="U918" s="37">
        <v>0</v>
      </c>
      <c r="V918" s="37">
        <v>0</v>
      </c>
    </row>
    <row r="919" spans="1:22" x14ac:dyDescent="0.3">
      <c r="A919">
        <f>VLOOKUP(novplus_data[[#This Row],[Locationid]], [1]LibPAS_data!$A$2:$D$264, 4, FALSE)</f>
        <v>72247</v>
      </c>
      <c r="B919" s="8" t="str">
        <f>TEXT(C919,"yyyy")&amp;"-"&amp;"Q"&amp;LOOKUP(MONTH(C919),{1,4,7,10},{1,2,3,4})</f>
        <v>2017-Q3</v>
      </c>
      <c r="C919" s="9">
        <v>42917</v>
      </c>
      <c r="D919" s="43">
        <f>YEAR(DATE(YEAR(novplus_data[[#This Row],[Date]]), MONTH(novplus_data[[#This Row],[Date]])+6,1))</f>
        <v>2018</v>
      </c>
      <c r="E919" s="37" t="str">
        <f>TEXT(novplus_data[[#This Row],[Date]], "YYYY")</f>
        <v>2017</v>
      </c>
      <c r="F919" s="43" t="str">
        <f>TEXT(novplus_data[[#This Row],[Date]], "MMM")</f>
        <v>Jul</v>
      </c>
      <c r="G919" s="37" t="str">
        <f>VLOOKUP(I919,[1]LibPAS_data!$A$2:$C$601,3,FALSE)</f>
        <v>Coconino</v>
      </c>
      <c r="H919" s="37" t="str">
        <f>VLOOKUP(I919,[1]LibPAS_data!$A$2:$C$601,2,FALSE)</f>
        <v>Flagstaff City-Coconino County Public Library</v>
      </c>
      <c r="I919" s="11" t="s">
        <v>33</v>
      </c>
      <c r="K919" s="37" t="s">
        <v>15</v>
      </c>
      <c r="L919" s="37" t="s">
        <v>16</v>
      </c>
      <c r="M919" s="37">
        <v>95</v>
      </c>
      <c r="N919" s="37">
        <v>421</v>
      </c>
      <c r="O919" s="37">
        <v>0</v>
      </c>
      <c r="P919" s="37">
        <v>0</v>
      </c>
      <c r="Q919" s="37">
        <v>0</v>
      </c>
      <c r="R919" s="37">
        <v>0</v>
      </c>
      <c r="S919" s="37">
        <v>270</v>
      </c>
      <c r="T919" s="37">
        <v>0</v>
      </c>
      <c r="U919" s="37">
        <v>0</v>
      </c>
      <c r="V919" s="37">
        <v>498</v>
      </c>
    </row>
    <row r="920" spans="1:22" x14ac:dyDescent="0.3">
      <c r="A920">
        <f>VLOOKUP(novplus_data[[#This Row],[Locationid]], [1]LibPAS_data!$A$2:$D$264, 4, FALSE)</f>
        <v>72</v>
      </c>
      <c r="B920" s="8" t="str">
        <f>TEXT(C920,"yyyy")&amp;"-"&amp;"Q"&amp;LOOKUP(MONTH(C920),{1,4,7,10},{1,2,3,4})</f>
        <v>2017-Q3</v>
      </c>
      <c r="C920" s="9">
        <v>42917</v>
      </c>
      <c r="D920" s="43">
        <f>YEAR(DATE(YEAR(novplus_data[[#This Row],[Date]]), MONTH(novplus_data[[#This Row],[Date]])+6,1))</f>
        <v>2018</v>
      </c>
      <c r="E920" s="37" t="str">
        <f>TEXT(novplus_data[[#This Row],[Date]], "YYYY")</f>
        <v>2017</v>
      </c>
      <c r="F920" s="43" t="str">
        <f>TEXT(novplus_data[[#This Row],[Date]], "MMM")</f>
        <v>Jul</v>
      </c>
      <c r="G920" s="37" t="str">
        <f>VLOOKUP(I920,[1]LibPAS_data!$A$2:$C$601,3,FALSE)</f>
        <v>Gila</v>
      </c>
      <c r="H920" s="37" t="str">
        <f>VLOOKUP(I920,[1]LibPAS_data!$A$2:$C$601,2,FALSE)</f>
        <v>Gila County Library District</v>
      </c>
      <c r="I920" s="13" t="s">
        <v>34</v>
      </c>
      <c r="K920" s="37" t="s">
        <v>15</v>
      </c>
      <c r="L920" s="37" t="s">
        <v>16</v>
      </c>
      <c r="M920" s="37">
        <v>42</v>
      </c>
      <c r="N920" s="37">
        <v>127</v>
      </c>
      <c r="O920" s="37">
        <v>0</v>
      </c>
      <c r="P920" s="37">
        <v>0</v>
      </c>
      <c r="Q920" s="37">
        <v>0</v>
      </c>
      <c r="R920" s="37">
        <v>0</v>
      </c>
      <c r="S920" s="37">
        <v>56</v>
      </c>
      <c r="T920" s="37">
        <v>0</v>
      </c>
      <c r="U920" s="37">
        <v>0</v>
      </c>
      <c r="V920" s="37">
        <v>0</v>
      </c>
    </row>
    <row r="921" spans="1:22" x14ac:dyDescent="0.3">
      <c r="A921" t="e">
        <f>VLOOKUP(novplus_data[[#This Row],[Locationid]], [1]LibPAS_data!$A$2:$D$264, 4, FALSE)</f>
        <v>#N/A</v>
      </c>
      <c r="B921" s="8" t="str">
        <f>TEXT(C921,"yyyy")&amp;"-"&amp;"Q"&amp;LOOKUP(MONTH(C921),{1,4,7,10},{1,2,3,4})</f>
        <v>2017-Q3</v>
      </c>
      <c r="C921" s="9">
        <v>42917</v>
      </c>
      <c r="D921" s="43">
        <f>YEAR(DATE(YEAR(novplus_data[[#This Row],[Date]]), MONTH(novplus_data[[#This Row],[Date]])+6,1))</f>
        <v>2018</v>
      </c>
      <c r="E921" s="37" t="str">
        <f>TEXT(novplus_data[[#This Row],[Date]], "YYYY")</f>
        <v>2017</v>
      </c>
      <c r="F921" s="43" t="str">
        <f>TEXT(novplus_data[[#This Row],[Date]], "MMM")</f>
        <v>Jul</v>
      </c>
      <c r="G921" s="37" t="str">
        <f>VLOOKUP(I921,[1]LibPAS_data!$A$2:$C$601,3,FALSE)</f>
        <v>Mohave</v>
      </c>
      <c r="H921" s="37" t="str">
        <f>VLOOKUP(I921,[1]LibPAS_data!$A$2:$C$601,2,FALSE)</f>
        <v>Kingman Branch Library</v>
      </c>
      <c r="I921" s="3" t="s">
        <v>93</v>
      </c>
      <c r="K921" s="37" t="s">
        <v>15</v>
      </c>
      <c r="L921" s="37" t="s">
        <v>16</v>
      </c>
      <c r="M921" s="37">
        <v>60</v>
      </c>
      <c r="N921" s="37">
        <v>231</v>
      </c>
      <c r="O921" s="37">
        <v>0</v>
      </c>
      <c r="P921" s="37">
        <v>0</v>
      </c>
      <c r="Q921" s="37">
        <v>0</v>
      </c>
      <c r="R921" s="37">
        <v>0</v>
      </c>
      <c r="S921" s="37">
        <v>224</v>
      </c>
      <c r="T921" s="37">
        <v>0</v>
      </c>
      <c r="U921" s="37">
        <v>0</v>
      </c>
      <c r="V921" s="37">
        <v>0</v>
      </c>
    </row>
    <row r="922" spans="1:22" x14ac:dyDescent="0.3">
      <c r="A922" t="e">
        <f>VLOOKUP(novplus_data[[#This Row],[Locationid]], [1]LibPAS_data!$A$2:$D$264, 4, FALSE)</f>
        <v>#N/A</v>
      </c>
      <c r="B922" s="8" t="str">
        <f>TEXT(C922,"yyyy")&amp;"-"&amp;"Q"&amp;LOOKUP(MONTH(C922),{1,4,7,10},{1,2,3,4})</f>
        <v>2017-Q3</v>
      </c>
      <c r="C922" s="9">
        <v>42917</v>
      </c>
      <c r="D922" s="43">
        <f>YEAR(DATE(YEAR(novplus_data[[#This Row],[Date]]), MONTH(novplus_data[[#This Row],[Date]])+6,1))</f>
        <v>2018</v>
      </c>
      <c r="E922" s="37" t="str">
        <f>TEXT(novplus_data[[#This Row],[Date]], "YYYY")</f>
        <v>2017</v>
      </c>
      <c r="F922" s="43" t="str">
        <f>TEXT(novplus_data[[#This Row],[Date]], "MMM")</f>
        <v>Jul</v>
      </c>
      <c r="G922" s="37" t="str">
        <f>VLOOKUP(I922,[1]LibPAS_data!$A$2:$C$601,3,FALSE)</f>
        <v>Mohave</v>
      </c>
      <c r="H922" s="37" t="str">
        <f>VLOOKUP(I922,[1]LibPAS_data!$A$2:$C$601,2,FALSE)</f>
        <v>Lake Havasu Branch Library</v>
      </c>
      <c r="I922" s="12" t="s">
        <v>89</v>
      </c>
      <c r="K922" s="37" t="s">
        <v>15</v>
      </c>
      <c r="L922" s="37" t="s">
        <v>16</v>
      </c>
      <c r="M922" s="37">
        <v>4</v>
      </c>
      <c r="N922" s="37">
        <v>21</v>
      </c>
      <c r="O922" s="37">
        <v>0</v>
      </c>
      <c r="P922" s="37">
        <v>0</v>
      </c>
      <c r="Q922" s="37">
        <v>0</v>
      </c>
      <c r="R922" s="37">
        <v>0</v>
      </c>
      <c r="S922" s="37">
        <v>2</v>
      </c>
      <c r="T922" s="37">
        <v>0</v>
      </c>
      <c r="U922" s="37">
        <v>0</v>
      </c>
      <c r="V922" s="37">
        <v>0</v>
      </c>
    </row>
    <row r="923" spans="1:22" x14ac:dyDescent="0.3">
      <c r="A923">
        <f>VLOOKUP(novplus_data[[#This Row],[Locationid]], [1]LibPAS_data!$A$2:$D$264, 4, FALSE)</f>
        <v>87143</v>
      </c>
      <c r="B923" s="8" t="str">
        <f>TEXT(C923,"yyyy")&amp;"-"&amp;"Q"&amp;LOOKUP(MONTH(C923),{1,4,7,10},{1,2,3,4})</f>
        <v>2017-Q3</v>
      </c>
      <c r="C923" s="9">
        <v>42917</v>
      </c>
      <c r="D923" s="43">
        <f>YEAR(DATE(YEAR(novplus_data[[#This Row],[Date]]), MONTH(novplus_data[[#This Row],[Date]])+6,1))</f>
        <v>2018</v>
      </c>
      <c r="E923" s="37" t="str">
        <f>TEXT(novplus_data[[#This Row],[Date]], "YYYY")</f>
        <v>2017</v>
      </c>
      <c r="F923" s="43" t="str">
        <f>TEXT(novplus_data[[#This Row],[Date]], "MMM")</f>
        <v>Jul</v>
      </c>
      <c r="G923" s="37" t="str">
        <f>VLOOKUP(I923,[1]LibPAS_data!$A$2:$C$601,3,FALSE)</f>
        <v>Mohave</v>
      </c>
      <c r="H923" s="37" t="str">
        <f>VLOOKUP(I923,[1]LibPAS_data!$A$2:$C$601,2,FALSE)</f>
        <v>Mohave County Library District</v>
      </c>
      <c r="I923" s="11" t="s">
        <v>36</v>
      </c>
      <c r="K923" s="37" t="s">
        <v>15</v>
      </c>
      <c r="L923" s="37" t="s">
        <v>16</v>
      </c>
      <c r="M923" s="37">
        <v>148</v>
      </c>
      <c r="N923" s="37">
        <v>1176</v>
      </c>
      <c r="O923" s="37">
        <v>0</v>
      </c>
      <c r="P923" s="37">
        <v>0</v>
      </c>
      <c r="Q923" s="37">
        <v>0</v>
      </c>
      <c r="R923" s="37">
        <v>0</v>
      </c>
      <c r="S923" s="37">
        <v>948</v>
      </c>
      <c r="T923" s="37">
        <v>0</v>
      </c>
      <c r="U923" s="37">
        <v>0</v>
      </c>
      <c r="V923" s="37">
        <v>0</v>
      </c>
    </row>
    <row r="924" spans="1:22" x14ac:dyDescent="0.3">
      <c r="A924">
        <f>VLOOKUP(novplus_data[[#This Row],[Locationid]], [1]LibPAS_data!$A$2:$D$264, 4, FALSE)</f>
        <v>2461</v>
      </c>
      <c r="B924" s="8" t="str">
        <f>TEXT(C924,"yyyy")&amp;"-"&amp;"Q"&amp;LOOKUP(MONTH(C924),{1,4,7,10},{1,2,3,4})</f>
        <v>2017-Q3</v>
      </c>
      <c r="C924" s="9">
        <v>42917</v>
      </c>
      <c r="D924" s="43">
        <f>YEAR(DATE(YEAR(novplus_data[[#This Row],[Date]]), MONTH(novplus_data[[#This Row],[Date]])+6,1))</f>
        <v>2018</v>
      </c>
      <c r="E924" s="37" t="str">
        <f>TEXT(novplus_data[[#This Row],[Date]], "YYYY")</f>
        <v>2017</v>
      </c>
      <c r="F924" s="43" t="str">
        <f>TEXT(novplus_data[[#This Row],[Date]], "MMM")</f>
        <v>Jul</v>
      </c>
      <c r="G924" s="37" t="str">
        <f>VLOOKUP(I924,[1]LibPAS_data!$A$2:$C$601,3,FALSE)</f>
        <v>Navajo</v>
      </c>
      <c r="H924" s="37" t="str">
        <f>VLOOKUP(I924,[1]LibPAS_data!$A$2:$C$601,2,FALSE)</f>
        <v>Navajo County Library District</v>
      </c>
      <c r="I924" s="11" t="s">
        <v>37</v>
      </c>
      <c r="K924" s="37" t="s">
        <v>15</v>
      </c>
      <c r="L924" s="37" t="s">
        <v>16</v>
      </c>
      <c r="M924" s="37">
        <v>7</v>
      </c>
      <c r="N924" s="37">
        <v>11</v>
      </c>
      <c r="O924" s="37">
        <v>0</v>
      </c>
      <c r="P924" s="37">
        <v>0</v>
      </c>
      <c r="Q924" s="37">
        <v>0</v>
      </c>
      <c r="R924" s="37">
        <v>0</v>
      </c>
      <c r="S924" s="37">
        <v>14</v>
      </c>
      <c r="T924" s="37">
        <v>0</v>
      </c>
      <c r="U924" s="37">
        <v>0</v>
      </c>
      <c r="V924" s="37">
        <v>0</v>
      </c>
    </row>
    <row r="925" spans="1:22" x14ac:dyDescent="0.3">
      <c r="A925">
        <f>VLOOKUP(novplus_data[[#This Row],[Locationid]], [1]LibPAS_data!$A$2:$D$264, 4, FALSE)</f>
        <v>13597</v>
      </c>
      <c r="B925" s="8" t="str">
        <f>TEXT(C925,"yyyy")&amp;"-"&amp;"Q"&amp;LOOKUP(MONTH(C925),{1,4,7,10},{1,2,3,4})</f>
        <v>2017-Q3</v>
      </c>
      <c r="C925" s="9">
        <v>42917</v>
      </c>
      <c r="D925" s="43">
        <f>YEAR(DATE(YEAR(novplus_data[[#This Row],[Date]]), MONTH(novplus_data[[#This Row],[Date]])+6,1))</f>
        <v>2018</v>
      </c>
      <c r="E925" s="37" t="str">
        <f>TEXT(novplus_data[[#This Row],[Date]], "YYYY")</f>
        <v>2017</v>
      </c>
      <c r="F925" s="43" t="str">
        <f>TEXT(novplus_data[[#This Row],[Date]], "MMM")</f>
        <v>Jul</v>
      </c>
      <c r="G925" s="37" t="str">
        <f>VLOOKUP(I925,[1]LibPAS_data!$A$2:$C$601,3,FALSE)</f>
        <v>Gila</v>
      </c>
      <c r="H925" s="37" t="str">
        <f>VLOOKUP(I925,[1]LibPAS_data!$A$2:$C$601,2,FALSE)</f>
        <v>Payson Public Library</v>
      </c>
      <c r="I925" s="3" t="s">
        <v>94</v>
      </c>
      <c r="K925" s="37" t="s">
        <v>15</v>
      </c>
      <c r="L925" s="37" t="s">
        <v>16</v>
      </c>
      <c r="M925" s="37">
        <v>1</v>
      </c>
      <c r="N925" s="37">
        <v>1</v>
      </c>
      <c r="O925" s="37">
        <v>0</v>
      </c>
      <c r="P925" s="37">
        <v>0</v>
      </c>
      <c r="Q925" s="37">
        <v>0</v>
      </c>
      <c r="R925" s="37">
        <v>0</v>
      </c>
      <c r="S925" s="37">
        <v>0</v>
      </c>
      <c r="T925" s="37">
        <v>0</v>
      </c>
      <c r="U925" s="37">
        <v>0</v>
      </c>
      <c r="V925" s="37">
        <v>0</v>
      </c>
    </row>
    <row r="926" spans="1:22" x14ac:dyDescent="0.3">
      <c r="A926">
        <f>VLOOKUP(novplus_data[[#This Row],[Locationid]], [1]LibPAS_data!$A$2:$D$264, 4, FALSE)</f>
        <v>405419</v>
      </c>
      <c r="B926" s="8" t="str">
        <f>TEXT(C926,"yyyy")&amp;"-"&amp;"Q"&amp;LOOKUP(MONTH(C926),{1,4,7,10},{1,2,3,4})</f>
        <v>2017-Q3</v>
      </c>
      <c r="C926" s="9">
        <v>42917</v>
      </c>
      <c r="D926" s="43">
        <f>YEAR(DATE(YEAR(novplus_data[[#This Row],[Date]]), MONTH(novplus_data[[#This Row],[Date]])+6,1))</f>
        <v>2018</v>
      </c>
      <c r="E926" s="37" t="str">
        <f>TEXT(novplus_data[[#This Row],[Date]], "YYYY")</f>
        <v>2017</v>
      </c>
      <c r="F926" s="43" t="str">
        <f>TEXT(novplus_data[[#This Row],[Date]], "MMM")</f>
        <v>Jul</v>
      </c>
      <c r="G926" s="37" t="str">
        <f>VLOOKUP(I926,[1]LibPAS_data!$A$2:$C$601,3,FALSE)</f>
        <v>Pima</v>
      </c>
      <c r="H926" s="37" t="str">
        <f>VLOOKUP(I926,[1]LibPAS_data!$A$2:$C$601,2,FALSE)</f>
        <v>Pima County Public Library</v>
      </c>
      <c r="I926" s="11" t="s">
        <v>38</v>
      </c>
      <c r="K926" s="37" t="s">
        <v>15</v>
      </c>
      <c r="L926" s="37" t="s">
        <v>16</v>
      </c>
      <c r="M926" s="37">
        <v>149</v>
      </c>
      <c r="N926" s="37">
        <v>460</v>
      </c>
      <c r="O926" s="37">
        <v>0</v>
      </c>
      <c r="P926" s="37">
        <v>0</v>
      </c>
      <c r="Q926" s="37">
        <v>0</v>
      </c>
      <c r="R926" s="37">
        <v>0</v>
      </c>
      <c r="S926" s="37">
        <v>469</v>
      </c>
      <c r="T926" s="37">
        <v>0</v>
      </c>
      <c r="U926" s="37">
        <v>0</v>
      </c>
      <c r="V926" s="37">
        <v>150</v>
      </c>
    </row>
    <row r="927" spans="1:22" x14ac:dyDescent="0.3">
      <c r="A927">
        <f>VLOOKUP(novplus_data[[#This Row],[Locationid]], [1]LibPAS_data!$A$2:$D$264, 4, FALSE)</f>
        <v>405419</v>
      </c>
      <c r="B927" s="8" t="str">
        <f>TEXT(C927,"yyyy")&amp;"-"&amp;"Q"&amp;LOOKUP(MONTH(C927),{1,4,7,10},{1,2,3,4})</f>
        <v>2017-Q3</v>
      </c>
      <c r="C927" s="9">
        <v>42917</v>
      </c>
      <c r="D927" s="43">
        <f>YEAR(DATE(YEAR(novplus_data[[#This Row],[Date]]), MONTH(novplus_data[[#This Row],[Date]])+6,1))</f>
        <v>2018</v>
      </c>
      <c r="E927" s="37" t="str">
        <f>TEXT(novplus_data[[#This Row],[Date]], "YYYY")</f>
        <v>2017</v>
      </c>
      <c r="F927" s="43" t="str">
        <f>TEXT(novplus_data[[#This Row],[Date]], "MMM")</f>
        <v>Jul</v>
      </c>
      <c r="G927" s="37" t="str">
        <f>VLOOKUP(I927,[1]LibPAS_data!$A$2:$C$601,3,FALSE)</f>
        <v>Pima</v>
      </c>
      <c r="H927" s="37" t="str">
        <f>VLOOKUP(I927,[1]LibPAS_data!$A$2:$C$601,2,FALSE)</f>
        <v>Pima County Public Library</v>
      </c>
      <c r="I927" s="11" t="s">
        <v>38</v>
      </c>
      <c r="K927" s="37" t="s">
        <v>19</v>
      </c>
      <c r="L927" s="37" t="s">
        <v>16</v>
      </c>
      <c r="M927" s="37">
        <v>30418</v>
      </c>
      <c r="N927" s="37">
        <v>103256</v>
      </c>
      <c r="O927" s="37">
        <v>0</v>
      </c>
      <c r="P927" s="37">
        <v>0</v>
      </c>
      <c r="Q927" s="37">
        <v>0</v>
      </c>
      <c r="R927" s="37">
        <v>0</v>
      </c>
      <c r="S927" s="37">
        <v>0</v>
      </c>
      <c r="T927" s="37">
        <v>0</v>
      </c>
      <c r="U927" s="37">
        <v>0</v>
      </c>
      <c r="V927" s="37">
        <v>0</v>
      </c>
    </row>
    <row r="928" spans="1:22" x14ac:dyDescent="0.3">
      <c r="A928">
        <f>VLOOKUP(novplus_data[[#This Row],[Locationid]], [1]LibPAS_data!$A$2:$D$264, 4, FALSE)</f>
        <v>405419</v>
      </c>
      <c r="B928" s="8" t="str">
        <f>TEXT(C928,"yyyy")&amp;"-"&amp;"Q"&amp;LOOKUP(MONTH(C928),{1,4,7,10},{1,2,3,4})</f>
        <v>2017-Q3</v>
      </c>
      <c r="C928" s="9">
        <v>42917</v>
      </c>
      <c r="D928" s="43">
        <f>YEAR(DATE(YEAR(novplus_data[[#This Row],[Date]]), MONTH(novplus_data[[#This Row],[Date]])+6,1))</f>
        <v>2018</v>
      </c>
      <c r="E928" s="37" t="str">
        <f>TEXT(novplus_data[[#This Row],[Date]], "YYYY")</f>
        <v>2017</v>
      </c>
      <c r="F928" s="43" t="str">
        <f>TEXT(novplus_data[[#This Row],[Date]], "MMM")</f>
        <v>Jul</v>
      </c>
      <c r="G928" s="37" t="str">
        <f>VLOOKUP(I928,[1]LibPAS_data!$A$2:$C$601,3,FALSE)</f>
        <v>Pima</v>
      </c>
      <c r="H928" s="37" t="str">
        <f>VLOOKUP(I928,[1]LibPAS_data!$A$2:$C$601,2,FALSE)</f>
        <v>Pima County Public Library</v>
      </c>
      <c r="I928" s="11" t="s">
        <v>38</v>
      </c>
      <c r="K928" s="37" t="s">
        <v>68</v>
      </c>
      <c r="L928" s="37" t="s">
        <v>16</v>
      </c>
      <c r="M928" s="37">
        <v>471550</v>
      </c>
      <c r="N928" s="37">
        <v>472245</v>
      </c>
      <c r="O928" s="37">
        <v>0</v>
      </c>
      <c r="P928" s="37">
        <v>0</v>
      </c>
      <c r="Q928" s="37">
        <v>0</v>
      </c>
      <c r="R928" s="37">
        <v>0</v>
      </c>
      <c r="S928" s="37">
        <v>0</v>
      </c>
      <c r="T928" s="37">
        <v>0</v>
      </c>
      <c r="U928" s="37">
        <v>0</v>
      </c>
      <c r="V928" s="37">
        <v>0</v>
      </c>
    </row>
    <row r="929" spans="1:27" x14ac:dyDescent="0.3">
      <c r="A929">
        <f>VLOOKUP(novplus_data[[#This Row],[Locationid]], [1]LibPAS_data!$A$2:$D$264, 4, FALSE)</f>
        <v>8901</v>
      </c>
      <c r="B929" s="8" t="str">
        <f>TEXT(C929,"yyyy")&amp;"-"&amp;"Q"&amp;LOOKUP(MONTH(C929),{1,4,7,10},{1,2,3,4})</f>
        <v>2017-Q3</v>
      </c>
      <c r="C929" s="9">
        <v>42917</v>
      </c>
      <c r="D929" s="43">
        <f>YEAR(DATE(YEAR(novplus_data[[#This Row],[Date]]), MONTH(novplus_data[[#This Row],[Date]])+6,1))</f>
        <v>2018</v>
      </c>
      <c r="E929" s="37" t="str">
        <f>TEXT(novplus_data[[#This Row],[Date]], "YYYY")</f>
        <v>2017</v>
      </c>
      <c r="F929" s="43" t="str">
        <f>TEXT(novplus_data[[#This Row],[Date]], "MMM")</f>
        <v>Jul</v>
      </c>
      <c r="G929" s="37" t="str">
        <f>VLOOKUP(I929,[1]LibPAS_data!$A$2:$C$601,3,FALSE)</f>
        <v>Pinal</v>
      </c>
      <c r="H929" s="37" t="str">
        <f>VLOOKUP(I929,[1]LibPAS_data!$A$2:$C$601,2,FALSE)</f>
        <v>Pinal County Library District</v>
      </c>
      <c r="I929" s="11" t="s">
        <v>54</v>
      </c>
      <c r="K929" s="37" t="s">
        <v>15</v>
      </c>
      <c r="L929" s="37" t="s">
        <v>16</v>
      </c>
      <c r="M929" s="37">
        <v>43</v>
      </c>
      <c r="N929" s="37">
        <v>188</v>
      </c>
      <c r="O929" s="37">
        <v>0</v>
      </c>
      <c r="P929" s="37">
        <v>0</v>
      </c>
      <c r="Q929" s="37">
        <v>0</v>
      </c>
      <c r="R929" s="37">
        <v>0</v>
      </c>
      <c r="S929" s="37">
        <v>187</v>
      </c>
      <c r="T929" s="37">
        <v>0</v>
      </c>
      <c r="U929" s="37">
        <v>0</v>
      </c>
      <c r="V929" s="37">
        <v>4</v>
      </c>
    </row>
    <row r="930" spans="1:27" x14ac:dyDescent="0.3">
      <c r="A930">
        <f>VLOOKUP(novplus_data[[#This Row],[Locationid]], [1]LibPAS_data!$A$2:$D$264, 4, FALSE)</f>
        <v>29416</v>
      </c>
      <c r="B930" s="8" t="str">
        <f>TEXT(C930,"yyyy")&amp;"-"&amp;"Q"&amp;LOOKUP(MONTH(C930),{1,4,7,10},{1,2,3,4})</f>
        <v>2017-Q3</v>
      </c>
      <c r="C930" s="9">
        <v>42917</v>
      </c>
      <c r="D930" s="43">
        <f>YEAR(DATE(YEAR(novplus_data[[#This Row],[Date]]), MONTH(novplus_data[[#This Row],[Date]])+6,1))</f>
        <v>2018</v>
      </c>
      <c r="E930" s="37" t="str">
        <f>TEXT(novplus_data[[#This Row],[Date]], "YYYY")</f>
        <v>2017</v>
      </c>
      <c r="F930" s="43" t="str">
        <f>TEXT(novplus_data[[#This Row],[Date]], "MMM")</f>
        <v>Jul</v>
      </c>
      <c r="G930" s="37" t="str">
        <f>VLOOKUP(I930,[1]LibPAS_data!$A$2:$C$601,3,FALSE)</f>
        <v>Yavapai</v>
      </c>
      <c r="H930" s="37" t="str">
        <f>VLOOKUP(I930,[1]LibPAS_data!$A$2:$C$601,2,FALSE)</f>
        <v>Prescott Public Library</v>
      </c>
      <c r="I930" s="11" t="s">
        <v>39</v>
      </c>
      <c r="K930" s="37" t="s">
        <v>15</v>
      </c>
      <c r="L930" s="37" t="s">
        <v>16</v>
      </c>
      <c r="M930" s="37">
        <v>47</v>
      </c>
      <c r="N930" s="37">
        <v>152</v>
      </c>
      <c r="O930" s="37">
        <v>0</v>
      </c>
      <c r="P930" s="37">
        <v>0</v>
      </c>
      <c r="Q930" s="37">
        <v>0</v>
      </c>
      <c r="R930" s="37">
        <v>0</v>
      </c>
      <c r="S930" s="37">
        <v>133</v>
      </c>
      <c r="T930" s="37">
        <v>0</v>
      </c>
      <c r="U930" s="37">
        <v>0</v>
      </c>
      <c r="V930" s="37">
        <v>36</v>
      </c>
    </row>
    <row r="931" spans="1:27" x14ac:dyDescent="0.3">
      <c r="A931">
        <f>VLOOKUP(novplus_data[[#This Row],[Locationid]], [1]LibPAS_data!$A$2:$D$264, 4, FALSE)</f>
        <v>11980</v>
      </c>
      <c r="B931" s="8" t="str">
        <f>TEXT(C931,"yyyy")&amp;"-"&amp;"Q"&amp;LOOKUP(MONTH(C931),{1,4,7,10},{1,2,3,4})</f>
        <v>2017-Q3</v>
      </c>
      <c r="C931" s="9">
        <v>42917</v>
      </c>
      <c r="D931" s="43">
        <f>YEAR(DATE(YEAR(novplus_data[[#This Row],[Date]]), MONTH(novplus_data[[#This Row],[Date]])+6,1))</f>
        <v>2018</v>
      </c>
      <c r="E931" s="37" t="str">
        <f>TEXT(novplus_data[[#This Row],[Date]], "YYYY")</f>
        <v>2017</v>
      </c>
      <c r="F931" s="43" t="str">
        <f>TEXT(novplus_data[[#This Row],[Date]], "MMM")</f>
        <v>Jul</v>
      </c>
      <c r="G931" s="37" t="str">
        <f>VLOOKUP(I931,[1]LibPAS_data!$A$2:$C$601,3,FALSE)</f>
        <v>Graham</v>
      </c>
      <c r="H931" s="37" t="str">
        <f>VLOOKUP(I931,[1]LibPAS_data!$A$2:$C$601,2,FALSE)</f>
        <v>Safford City - Graham County Library</v>
      </c>
      <c r="I931" s="11" t="s">
        <v>41</v>
      </c>
      <c r="K931" s="37" t="s">
        <v>15</v>
      </c>
      <c r="L931" s="37" t="s">
        <v>16</v>
      </c>
      <c r="M931" s="37">
        <v>15</v>
      </c>
      <c r="N931" s="37">
        <v>46</v>
      </c>
      <c r="O931" s="37">
        <v>0</v>
      </c>
      <c r="P931" s="37">
        <v>0</v>
      </c>
      <c r="Q931" s="37">
        <v>0</v>
      </c>
      <c r="R931" s="37">
        <v>0</v>
      </c>
      <c r="S931" s="37">
        <v>32</v>
      </c>
      <c r="T931" s="37">
        <v>0</v>
      </c>
      <c r="U931" s="37">
        <v>0</v>
      </c>
      <c r="V931" s="37">
        <v>0</v>
      </c>
    </row>
    <row r="932" spans="1:27" x14ac:dyDescent="0.3">
      <c r="A932">
        <f>VLOOKUP(novplus_data[[#This Row],[Locationid]], [1]LibPAS_data!$A$2:$D$264, 4, FALSE)</f>
        <v>9301</v>
      </c>
      <c r="B932" s="8" t="str">
        <f>TEXT(C932,"yyyy")&amp;"-"&amp;"Q"&amp;LOOKUP(MONTH(C932),{1,4,7,10},{1,2,3,4})</f>
        <v>2017-Q3</v>
      </c>
      <c r="C932" s="9">
        <v>42917</v>
      </c>
      <c r="D932" s="43">
        <f>YEAR(DATE(YEAR(novplus_data[[#This Row],[Date]]), MONTH(novplus_data[[#This Row],[Date]])+6,1))</f>
        <v>2018</v>
      </c>
      <c r="E932" s="37" t="str">
        <f>TEXT(novplus_data[[#This Row],[Date]], "YYYY")</f>
        <v>2017</v>
      </c>
      <c r="F932" s="43" t="str">
        <f>TEXT(novplus_data[[#This Row],[Date]], "MMM")</f>
        <v>Jul</v>
      </c>
      <c r="G932" s="37" t="str">
        <f>VLOOKUP(I932,[1]LibPAS_data!$A$2:$C$601,3,FALSE)</f>
        <v>Yavapai</v>
      </c>
      <c r="H932" s="37" t="str">
        <f>VLOOKUP(I932,[1]LibPAS_data!$A$2:$C$601,2,FALSE)</f>
        <v>Yavapai County Library District</v>
      </c>
      <c r="I932" s="11" t="s">
        <v>43</v>
      </c>
      <c r="K932" s="37" t="s">
        <v>21</v>
      </c>
      <c r="L932" s="37" t="s">
        <v>16</v>
      </c>
      <c r="M932" s="37">
        <v>69017</v>
      </c>
      <c r="N932" s="37">
        <v>197162</v>
      </c>
      <c r="O932" s="37">
        <v>0</v>
      </c>
      <c r="P932" s="37">
        <v>0</v>
      </c>
      <c r="Q932" s="37">
        <v>0</v>
      </c>
      <c r="R932" s="37">
        <v>0</v>
      </c>
      <c r="S932" s="37">
        <v>0</v>
      </c>
      <c r="T932" s="37">
        <v>0</v>
      </c>
      <c r="U932" s="37">
        <v>0</v>
      </c>
      <c r="V932" s="37">
        <v>0</v>
      </c>
    </row>
    <row r="933" spans="1:27" x14ac:dyDescent="0.3">
      <c r="A933" t="e">
        <f>VLOOKUP(novplus_data[[#This Row],[Locationid]], [1]LibPAS_data!$A$2:$D$264, 4, FALSE)</f>
        <v>#N/A</v>
      </c>
      <c r="B933" s="8" t="str">
        <f>TEXT(C933,"yyyy")&amp;"-"&amp;"Q"&amp;LOOKUP(MONTH(C933),{1,4,7,10},{1,2,3,4})</f>
        <v>2017-Q3</v>
      </c>
      <c r="C933" s="9">
        <v>42917</v>
      </c>
      <c r="D933" s="43">
        <f>YEAR(DATE(YEAR(novplus_data[[#This Row],[Date]]), MONTH(novplus_data[[#This Row],[Date]])+6,1))</f>
        <v>2018</v>
      </c>
      <c r="E933" s="37" t="str">
        <f>TEXT(novplus_data[[#This Row],[Date]], "YYYY")</f>
        <v>2017</v>
      </c>
      <c r="F933" s="43" t="str">
        <f>TEXT(novplus_data[[#This Row],[Date]], "MMM")</f>
        <v>Jul</v>
      </c>
      <c r="G933" s="37" t="str">
        <f>VLOOKUP(I933,[1]LibPAS_data!$A$2:$C$601,3,FALSE)</f>
        <v>Yuma</v>
      </c>
      <c r="H933" s="37" t="str">
        <f>VLOOKUP(I933,[1]LibPAS_data!$A$2:$C$601,2,FALSE)</f>
        <v>Yuma County Library District</v>
      </c>
      <c r="I933" s="11" t="s">
        <v>44</v>
      </c>
      <c r="K933" s="37" t="s">
        <v>22</v>
      </c>
      <c r="L933" s="37" t="s">
        <v>16</v>
      </c>
      <c r="M933" s="37">
        <v>21</v>
      </c>
      <c r="N933" s="37">
        <v>43</v>
      </c>
      <c r="O933" s="37">
        <v>0</v>
      </c>
      <c r="P933" s="37">
        <v>0</v>
      </c>
      <c r="Q933" s="37">
        <v>0</v>
      </c>
      <c r="R933" s="37">
        <v>0</v>
      </c>
      <c r="S933" s="37">
        <v>122</v>
      </c>
      <c r="T933" s="37">
        <v>0</v>
      </c>
      <c r="U933" s="37">
        <v>0</v>
      </c>
      <c r="V933" s="37">
        <v>0</v>
      </c>
    </row>
    <row r="934" spans="1:27" x14ac:dyDescent="0.3">
      <c r="A934" s="37" t="e">
        <f>VLOOKUP(novplus_data[[#This Row],[Locationid]], [1]LibPAS_data!$A$2:$D$264, 4, FALSE)</f>
        <v>#N/A</v>
      </c>
      <c r="B934" s="14" t="str">
        <f>TEXT(C934,"yyyy")&amp;"-"&amp;"Q"&amp;LOOKUP(MONTH(C934),{1,4,7,10},{1,2,3,4})</f>
        <v>2017-Q3</v>
      </c>
      <c r="C934" s="9">
        <v>42917</v>
      </c>
      <c r="D934" s="43">
        <f>YEAR(DATE(YEAR(novplus_data[[#This Row],[Date]]), MONTH(novplus_data[[#This Row],[Date]])+6,1))</f>
        <v>2018</v>
      </c>
      <c r="E934" s="37" t="str">
        <f>TEXT(novplus_data[[#This Row],[Date]], "YYYY")</f>
        <v>2017</v>
      </c>
      <c r="F934" s="43" t="str">
        <f>TEXT(novplus_data[[#This Row],[Date]], "MMM")</f>
        <v>Jul</v>
      </c>
      <c r="G934" s="37" t="str">
        <f>VLOOKUP(I934,[1]LibPAS_data!$A$2:$C$601,3,FALSE)</f>
        <v>Yuma</v>
      </c>
      <c r="H934" s="37" t="str">
        <f>VLOOKUP(I934,[1]LibPAS_data!$A$2:$C$601,2,FALSE)</f>
        <v>Yuma County Library District</v>
      </c>
      <c r="I934" s="16" t="s">
        <v>44</v>
      </c>
      <c r="J934" s="37"/>
      <c r="K934" s="37" t="s">
        <v>23</v>
      </c>
      <c r="L934" s="37" t="s">
        <v>16</v>
      </c>
      <c r="M934" s="37">
        <v>2</v>
      </c>
      <c r="N934" s="37">
        <v>4</v>
      </c>
      <c r="O934" s="37">
        <v>0</v>
      </c>
      <c r="P934" s="37">
        <v>0</v>
      </c>
      <c r="Q934" s="37">
        <v>0</v>
      </c>
      <c r="R934" s="37">
        <v>0</v>
      </c>
      <c r="S934" s="37">
        <v>0</v>
      </c>
      <c r="T934" s="37">
        <v>0</v>
      </c>
      <c r="U934" s="37">
        <v>0</v>
      </c>
      <c r="V934" s="37">
        <v>0</v>
      </c>
    </row>
    <row r="935" spans="1:27" x14ac:dyDescent="0.3">
      <c r="A935">
        <f>VLOOKUP(novplus_data[[#This Row],[Locationid]], [1]LibPAS_data!$A$2:$D$264, 4, FALSE)</f>
        <v>11452</v>
      </c>
      <c r="B935" s="8" t="str">
        <f>TEXT(C935,"yyyy")&amp;"-"&amp;"Q"&amp;LOOKUP(MONTH(C935),{1,4,7,10},{1,2,3,4})</f>
        <v>2017-Q3</v>
      </c>
      <c r="C935" s="9">
        <v>42948</v>
      </c>
      <c r="D935" s="43">
        <f>YEAR(DATE(YEAR(novplus_data[[#This Row],[Date]]), MONTH(novplus_data[[#This Row],[Date]])+6,1))</f>
        <v>2018</v>
      </c>
      <c r="E935" s="48" t="str">
        <f>TEXT(novplus_data[[#This Row],[Date]], "YYYY")</f>
        <v>2017</v>
      </c>
      <c r="F935" s="43" t="str">
        <f>TEXT(novplus_data[[#This Row],[Date]], "MMM")</f>
        <v>Aug</v>
      </c>
      <c r="G935" s="48" t="str">
        <f>VLOOKUP(I935,[1]LibPAS_data!$A$2:$C$601,3,FALSE)</f>
        <v>Apache</v>
      </c>
      <c r="H935" s="37" t="str">
        <f>VLOOKUP(I935,[1]LibPAS_data!$A$2:$C$601,2,FALSE)</f>
        <v>Apache County Library District Office</v>
      </c>
      <c r="I935" s="3" t="s">
        <v>29</v>
      </c>
      <c r="J935" s="37" t="s">
        <v>111</v>
      </c>
      <c r="K935" s="37" t="s">
        <v>15</v>
      </c>
      <c r="L935" s="37" t="s">
        <v>16</v>
      </c>
      <c r="M935" s="47">
        <v>2</v>
      </c>
      <c r="N935" s="47">
        <v>7</v>
      </c>
      <c r="O935" s="47">
        <v>0</v>
      </c>
      <c r="P935" s="47">
        <v>0</v>
      </c>
      <c r="S935" s="47">
        <v>1</v>
      </c>
      <c r="V935" s="47">
        <v>0</v>
      </c>
      <c r="W935" s="47">
        <v>7</v>
      </c>
      <c r="X935" s="37" t="s">
        <v>108</v>
      </c>
      <c r="Y935" s="47">
        <v>1</v>
      </c>
      <c r="Z935" s="47">
        <v>0</v>
      </c>
      <c r="AA935" s="47">
        <v>0</v>
      </c>
    </row>
    <row r="936" spans="1:27" x14ac:dyDescent="0.3">
      <c r="A936" t="e">
        <f>VLOOKUP(novplus_data[[#This Row],[Locationid]], [1]LibPAS_data!$A$2:$D$264, 4, FALSE)</f>
        <v>#N/A</v>
      </c>
      <c r="B936" s="8" t="str">
        <f>TEXT(C936,"yyyy")&amp;"-"&amp;"Q"&amp;LOOKUP(MONTH(C936),{1,4,7,10},{1,2,3,4})</f>
        <v>2017-Q3</v>
      </c>
      <c r="C936" s="9">
        <v>42948</v>
      </c>
      <c r="D936" s="43">
        <f>YEAR(DATE(YEAR(novplus_data[[#This Row],[Date]]), MONTH(novplus_data[[#This Row],[Date]])+6,1))</f>
        <v>2018</v>
      </c>
      <c r="E936" s="48" t="str">
        <f>TEXT(novplus_data[[#This Row],[Date]], "YYYY")</f>
        <v>2017</v>
      </c>
      <c r="F936" s="43" t="str">
        <f>TEXT(novplus_data[[#This Row],[Date]], "MMM")</f>
        <v>Aug</v>
      </c>
      <c r="G936" s="48" t="str">
        <f>VLOOKUP(I936,[1]LibPAS_data!$A$2:$C$601,3,FALSE)</f>
        <v>State</v>
      </c>
      <c r="H936" s="37" t="str">
        <f>VLOOKUP(I936,[1]LibPAS_data!$A$2:$C$601,2,FALSE)</f>
        <v>Arizona State Library</v>
      </c>
      <c r="I936" s="11" t="s">
        <v>42</v>
      </c>
      <c r="J936" s="37" t="s">
        <v>111</v>
      </c>
      <c r="K936" s="37" t="s">
        <v>15</v>
      </c>
      <c r="L936" s="37" t="s">
        <v>16</v>
      </c>
      <c r="M936" s="47">
        <v>1008</v>
      </c>
      <c r="N936" s="47">
        <v>1319</v>
      </c>
      <c r="O936" s="47">
        <v>0</v>
      </c>
      <c r="P936" s="47">
        <v>0</v>
      </c>
      <c r="S936" s="47">
        <v>407</v>
      </c>
      <c r="V936" s="47">
        <v>0</v>
      </c>
      <c r="W936" s="47">
        <v>1319</v>
      </c>
      <c r="X936" s="37" t="s">
        <v>108</v>
      </c>
      <c r="Y936" s="47">
        <v>407</v>
      </c>
      <c r="Z936" s="47">
        <v>0</v>
      </c>
      <c r="AA936" s="47">
        <v>0</v>
      </c>
    </row>
    <row r="937" spans="1:27" x14ac:dyDescent="0.3">
      <c r="A937" t="e">
        <f>VLOOKUP(novplus_data[[#This Row],[Locationid]], [1]LibPAS_data!$A$2:$D$264, 4, FALSE)</f>
        <v>#N/A</v>
      </c>
      <c r="B937" s="8" t="str">
        <f>TEXT(C937,"yyyy")&amp;"-"&amp;"Q"&amp;LOOKUP(MONTH(C937),{1,4,7,10},{1,2,3,4})</f>
        <v>2017-Q3</v>
      </c>
      <c r="C937" s="9">
        <v>42948</v>
      </c>
      <c r="D937" s="43">
        <f>YEAR(DATE(YEAR(novplus_data[[#This Row],[Date]]), MONTH(novplus_data[[#This Row],[Date]])+6,1))</f>
        <v>2018</v>
      </c>
      <c r="E937" s="48" t="str">
        <f>TEXT(novplus_data[[#This Row],[Date]], "YYYY")</f>
        <v>2017</v>
      </c>
      <c r="F937" s="43" t="str">
        <f>TEXT(novplus_data[[#This Row],[Date]], "MMM")</f>
        <v>Aug</v>
      </c>
      <c r="G937" s="48" t="str">
        <f>VLOOKUP(I937,[1]LibPAS_data!$A$2:$C$601,3,FALSE)</f>
        <v>State</v>
      </c>
      <c r="H937" s="37" t="str">
        <f>VLOOKUP(I937,[1]LibPAS_data!$A$2:$C$601,2,FALSE)</f>
        <v>Arizona State Library</v>
      </c>
      <c r="I937" s="11" t="s">
        <v>42</v>
      </c>
      <c r="J937" s="37" t="s">
        <v>111</v>
      </c>
      <c r="K937" s="37" t="s">
        <v>17</v>
      </c>
      <c r="L937" s="37" t="s">
        <v>16</v>
      </c>
      <c r="M937" s="47">
        <v>385</v>
      </c>
      <c r="N937" s="47">
        <v>531</v>
      </c>
      <c r="O937" s="47">
        <v>1</v>
      </c>
      <c r="P937" s="47">
        <v>1</v>
      </c>
      <c r="S937" s="47">
        <v>572</v>
      </c>
      <c r="V937" s="47">
        <v>0</v>
      </c>
      <c r="W937" s="47">
        <v>531</v>
      </c>
      <c r="X937" s="37" t="s">
        <v>108</v>
      </c>
      <c r="Y937" s="47">
        <v>573</v>
      </c>
      <c r="Z937" s="47">
        <v>0</v>
      </c>
      <c r="AA937" s="47">
        <v>0</v>
      </c>
    </row>
    <row r="938" spans="1:27" x14ac:dyDescent="0.3">
      <c r="A938">
        <f>VLOOKUP(novplus_data[[#This Row],[Locationid]], [1]LibPAS_data!$A$2:$D$264, 4, FALSE)</f>
        <v>1469</v>
      </c>
      <c r="B938" s="8" t="str">
        <f>TEXT(C938,"yyyy")&amp;"-"&amp;"Q"&amp;LOOKUP(MONTH(C938),{1,4,7,10},{1,2,3,4})</f>
        <v>2017-Q3</v>
      </c>
      <c r="C938" s="9">
        <v>42948</v>
      </c>
      <c r="D938" s="43">
        <f>YEAR(DATE(YEAR(novplus_data[[#This Row],[Date]]), MONTH(novplus_data[[#This Row],[Date]])+6,1))</f>
        <v>2018</v>
      </c>
      <c r="E938" s="48" t="str">
        <f>TEXT(novplus_data[[#This Row],[Date]], "YYYY")</f>
        <v>2017</v>
      </c>
      <c r="F938" s="43" t="str">
        <f>TEXT(novplus_data[[#This Row],[Date]], "MMM")</f>
        <v>Aug</v>
      </c>
      <c r="G938" s="48" t="str">
        <f>VLOOKUP(I938,[1]LibPAS_data!$A$2:$C$601,3,FALSE)</f>
        <v>Cochise</v>
      </c>
      <c r="H938" s="37" t="str">
        <f>VLOOKUP(I938,[1]LibPAS_data!$A$2:$C$601,2,FALSE)</f>
        <v>Cochise County Library District</v>
      </c>
      <c r="I938" s="11" t="s">
        <v>32</v>
      </c>
      <c r="J938" s="37" t="s">
        <v>111</v>
      </c>
      <c r="K938" s="37" t="s">
        <v>18</v>
      </c>
      <c r="L938" s="37" t="s">
        <v>16</v>
      </c>
      <c r="M938" s="47">
        <v>114</v>
      </c>
      <c r="N938" s="47">
        <v>247</v>
      </c>
      <c r="O938" s="47">
        <v>0</v>
      </c>
      <c r="P938" s="47">
        <v>0</v>
      </c>
      <c r="S938" s="47">
        <v>256</v>
      </c>
      <c r="V938" s="47">
        <v>0</v>
      </c>
      <c r="W938" s="47">
        <v>247</v>
      </c>
      <c r="X938" s="37" t="s">
        <v>108</v>
      </c>
      <c r="Y938" s="47">
        <v>256</v>
      </c>
      <c r="Z938" s="47">
        <v>0</v>
      </c>
      <c r="AA938" s="47">
        <v>0</v>
      </c>
    </row>
    <row r="939" spans="1:27" x14ac:dyDescent="0.3">
      <c r="A939" t="e">
        <f>VLOOKUP(novplus_data[[#This Row],[Locationid]], [1]LibPAS_data!$A$2:$D$264, 4, FALSE)</f>
        <v>#N/A</v>
      </c>
      <c r="B939" s="8" t="str">
        <f>TEXT(C939,"yyyy")&amp;"-"&amp;"Q"&amp;LOOKUP(MONTH(C939),{1,4,7,10},{1,2,3,4})</f>
        <v>2017-Q3</v>
      </c>
      <c r="C939" s="9">
        <v>42948</v>
      </c>
      <c r="D939" s="43">
        <f>YEAR(DATE(YEAR(novplus_data[[#This Row],[Date]]), MONTH(novplus_data[[#This Row],[Date]])+6,1))</f>
        <v>2018</v>
      </c>
      <c r="E939" s="48" t="str">
        <f>TEXT(novplus_data[[#This Row],[Date]], "YYYY")</f>
        <v>2017</v>
      </c>
      <c r="F939" s="43" t="str">
        <f>TEXT(novplus_data[[#This Row],[Date]], "MMM")</f>
        <v>Aug</v>
      </c>
      <c r="G939" s="48" t="str">
        <f>VLOOKUP(I939,[1]LibPAS_data!$A$2:$C$601,3,FALSE)</f>
        <v>Yavapai</v>
      </c>
      <c r="H939" s="37" t="str">
        <f>VLOOKUP(I939,[1]LibPAS_data!$A$2:$C$601,2,FALSE)</f>
        <v>Crown King Public Library</v>
      </c>
      <c r="I939" s="3" t="s">
        <v>112</v>
      </c>
      <c r="J939" s="37" t="s">
        <v>111</v>
      </c>
      <c r="K939" s="37" t="s">
        <v>15</v>
      </c>
      <c r="L939" s="37" t="s">
        <v>16</v>
      </c>
      <c r="M939" s="47">
        <v>3</v>
      </c>
      <c r="N939" s="47">
        <v>2</v>
      </c>
      <c r="O939" s="47">
        <v>0</v>
      </c>
      <c r="P939" s="47">
        <v>0</v>
      </c>
      <c r="S939" s="47">
        <v>2</v>
      </c>
      <c r="V939" s="47">
        <v>0</v>
      </c>
      <c r="W939" s="47">
        <v>2</v>
      </c>
      <c r="X939" s="37" t="s">
        <v>108</v>
      </c>
      <c r="Y939" s="47">
        <v>2</v>
      </c>
      <c r="Z939" s="47">
        <v>0</v>
      </c>
      <c r="AA939" s="47">
        <v>0</v>
      </c>
    </row>
    <row r="940" spans="1:27" x14ac:dyDescent="0.3">
      <c r="A940">
        <f>VLOOKUP(novplus_data[[#This Row],[Locationid]], [1]LibPAS_data!$A$2:$D$264, 4, FALSE)</f>
        <v>72247</v>
      </c>
      <c r="B940" s="8" t="str">
        <f>TEXT(C940,"yyyy")&amp;"-"&amp;"Q"&amp;LOOKUP(MONTH(C940),{1,4,7,10},{1,2,3,4})</f>
        <v>2017-Q3</v>
      </c>
      <c r="C940" s="9">
        <v>42948</v>
      </c>
      <c r="D940" s="43">
        <f>YEAR(DATE(YEAR(novplus_data[[#This Row],[Date]]), MONTH(novplus_data[[#This Row],[Date]])+6,1))</f>
        <v>2018</v>
      </c>
      <c r="E940" s="48" t="str">
        <f>TEXT(novplus_data[[#This Row],[Date]], "YYYY")</f>
        <v>2017</v>
      </c>
      <c r="F940" s="43" t="str">
        <f>TEXT(novplus_data[[#This Row],[Date]], "MMM")</f>
        <v>Aug</v>
      </c>
      <c r="G940" s="48" t="str">
        <f>VLOOKUP(I940,[1]LibPAS_data!$A$2:$C$601,3,FALSE)</f>
        <v>Coconino</v>
      </c>
      <c r="H940" s="37" t="str">
        <f>VLOOKUP(I940,[1]LibPAS_data!$A$2:$C$601,2,FALSE)</f>
        <v>Flagstaff City-Coconino County Public Library</v>
      </c>
      <c r="I940" s="11" t="s">
        <v>33</v>
      </c>
      <c r="J940" s="37" t="s">
        <v>111</v>
      </c>
      <c r="K940" s="37" t="s">
        <v>15</v>
      </c>
      <c r="L940" s="37" t="s">
        <v>16</v>
      </c>
      <c r="M940" s="47">
        <v>93</v>
      </c>
      <c r="N940" s="47">
        <v>176</v>
      </c>
      <c r="O940" s="47">
        <v>0</v>
      </c>
      <c r="P940" s="47">
        <v>0</v>
      </c>
      <c r="S940" s="47">
        <v>102</v>
      </c>
      <c r="V940" s="47">
        <v>129</v>
      </c>
      <c r="W940" s="47">
        <v>176</v>
      </c>
      <c r="X940" s="37" t="s">
        <v>108</v>
      </c>
      <c r="Y940" s="47">
        <v>231</v>
      </c>
      <c r="Z940" s="47">
        <v>129</v>
      </c>
      <c r="AA940" s="47">
        <v>0</v>
      </c>
    </row>
    <row r="941" spans="1:27" x14ac:dyDescent="0.3">
      <c r="A941">
        <f>VLOOKUP(novplus_data[[#This Row],[Locationid]], [1]LibPAS_data!$A$2:$D$264, 4, FALSE)</f>
        <v>72</v>
      </c>
      <c r="B941" s="8" t="str">
        <f>TEXT(C941,"yyyy")&amp;"-"&amp;"Q"&amp;LOOKUP(MONTH(C941),{1,4,7,10},{1,2,3,4})</f>
        <v>2017-Q3</v>
      </c>
      <c r="C941" s="9">
        <v>42948</v>
      </c>
      <c r="D941" s="43">
        <f>YEAR(DATE(YEAR(novplus_data[[#This Row],[Date]]), MONTH(novplus_data[[#This Row],[Date]])+6,1))</f>
        <v>2018</v>
      </c>
      <c r="E941" s="48" t="str">
        <f>TEXT(novplus_data[[#This Row],[Date]], "YYYY")</f>
        <v>2017</v>
      </c>
      <c r="F941" s="43" t="str">
        <f>TEXT(novplus_data[[#This Row],[Date]], "MMM")</f>
        <v>Aug</v>
      </c>
      <c r="G941" s="48" t="str">
        <f>VLOOKUP(I941,[1]LibPAS_data!$A$2:$C$601,3,FALSE)</f>
        <v>Gila</v>
      </c>
      <c r="H941" s="37" t="str">
        <f>VLOOKUP(I941,[1]LibPAS_data!$A$2:$C$601,2,FALSE)</f>
        <v>Gila County Library District</v>
      </c>
      <c r="I941" s="13" t="s">
        <v>34</v>
      </c>
      <c r="J941" s="37" t="s">
        <v>111</v>
      </c>
      <c r="K941" s="37" t="s">
        <v>15</v>
      </c>
      <c r="L941" s="37" t="s">
        <v>16</v>
      </c>
      <c r="M941" s="47">
        <v>50</v>
      </c>
      <c r="N941" s="47">
        <v>115</v>
      </c>
      <c r="O941" s="47">
        <v>0</v>
      </c>
      <c r="P941" s="47">
        <v>0</v>
      </c>
      <c r="S941" s="47">
        <v>47</v>
      </c>
      <c r="V941" s="47">
        <v>0</v>
      </c>
      <c r="W941" s="47">
        <v>115</v>
      </c>
      <c r="X941" s="37" t="s">
        <v>108</v>
      </c>
      <c r="Y941" s="47">
        <v>47</v>
      </c>
      <c r="Z941" s="47">
        <v>0</v>
      </c>
      <c r="AA941" s="47">
        <v>0</v>
      </c>
    </row>
    <row r="942" spans="1:27" x14ac:dyDescent="0.3">
      <c r="A942" t="e">
        <f>VLOOKUP(novplus_data[[#This Row],[Locationid]], [1]LibPAS_data!$A$2:$D$264, 4, FALSE)</f>
        <v>#N/A</v>
      </c>
      <c r="B942" s="8" t="str">
        <f>TEXT(C942,"yyyy")&amp;"-"&amp;"Q"&amp;LOOKUP(MONTH(C942),{1,4,7,10},{1,2,3,4})</f>
        <v>2017-Q3</v>
      </c>
      <c r="C942" s="9">
        <v>42948</v>
      </c>
      <c r="D942" s="43">
        <f>YEAR(DATE(YEAR(novplus_data[[#This Row],[Date]]), MONTH(novplus_data[[#This Row],[Date]])+6,1))</f>
        <v>2018</v>
      </c>
      <c r="E942" s="48" t="str">
        <f>TEXT(novplus_data[[#This Row],[Date]], "YYYY")</f>
        <v>2017</v>
      </c>
      <c r="F942" s="43" t="str">
        <f>TEXT(novplus_data[[#This Row],[Date]], "MMM")</f>
        <v>Aug</v>
      </c>
      <c r="G942" s="48" t="str">
        <f>VLOOKUP(I942,[1]LibPAS_data!$A$2:$C$601,3,FALSE)</f>
        <v>Mohave</v>
      </c>
      <c r="H942" s="37" t="str">
        <f>VLOOKUP(I942,[1]LibPAS_data!$A$2:$C$601,2,FALSE)</f>
        <v>Kingman Branch Library</v>
      </c>
      <c r="I942" s="11" t="s">
        <v>93</v>
      </c>
      <c r="J942" s="37" t="s">
        <v>111</v>
      </c>
      <c r="K942" s="37" t="s">
        <v>15</v>
      </c>
      <c r="L942" s="37" t="s">
        <v>16</v>
      </c>
      <c r="M942" s="47">
        <v>145</v>
      </c>
      <c r="N942" s="47">
        <v>394</v>
      </c>
      <c r="O942" s="47">
        <v>0</v>
      </c>
      <c r="P942" s="47">
        <v>0</v>
      </c>
      <c r="S942" s="47">
        <v>354</v>
      </c>
      <c r="V942" s="47">
        <v>0</v>
      </c>
      <c r="W942" s="47">
        <v>394</v>
      </c>
      <c r="X942" s="37" t="s">
        <v>108</v>
      </c>
      <c r="Y942" s="47">
        <v>354</v>
      </c>
      <c r="Z942" s="47">
        <v>0</v>
      </c>
      <c r="AA942" s="47">
        <v>0</v>
      </c>
    </row>
    <row r="943" spans="1:27" x14ac:dyDescent="0.3">
      <c r="A943" t="e">
        <f>VLOOKUP(novplus_data[[#This Row],[Locationid]], [1]LibPAS_data!$A$2:$D$264, 4, FALSE)</f>
        <v>#N/A</v>
      </c>
      <c r="B943" s="8" t="str">
        <f>TEXT(C943,"yyyy")&amp;"-"&amp;"Q"&amp;LOOKUP(MONTH(C943),{1,4,7,10},{1,2,3,4})</f>
        <v>2017-Q3</v>
      </c>
      <c r="C943" s="9">
        <v>42948</v>
      </c>
      <c r="D943" s="43">
        <f>YEAR(DATE(YEAR(novplus_data[[#This Row],[Date]]), MONTH(novplus_data[[#This Row],[Date]])+6,1))</f>
        <v>2018</v>
      </c>
      <c r="E943" s="48" t="str">
        <f>TEXT(novplus_data[[#This Row],[Date]], "YYYY")</f>
        <v>2017</v>
      </c>
      <c r="F943" s="43" t="str">
        <f>TEXT(novplus_data[[#This Row],[Date]], "MMM")</f>
        <v>Aug</v>
      </c>
      <c r="G943" s="48" t="str">
        <f>VLOOKUP(I943,[1]LibPAS_data!$A$2:$C$601,3,FALSE)</f>
        <v>Mohave</v>
      </c>
      <c r="H943" s="37" t="str">
        <f>VLOOKUP(I943,[1]LibPAS_data!$A$2:$C$601,2,FALSE)</f>
        <v>Lake Havasu Branch Library</v>
      </c>
      <c r="I943" s="12" t="s">
        <v>89</v>
      </c>
      <c r="J943" s="37" t="s">
        <v>111</v>
      </c>
      <c r="K943" s="37" t="s">
        <v>15</v>
      </c>
      <c r="L943" s="37" t="s">
        <v>16</v>
      </c>
      <c r="M943" s="47">
        <v>6</v>
      </c>
      <c r="N943" s="47">
        <v>9</v>
      </c>
      <c r="O943" s="47">
        <v>0</v>
      </c>
      <c r="P943" s="47">
        <v>0</v>
      </c>
      <c r="S943" s="47">
        <v>4</v>
      </c>
      <c r="V943" s="47">
        <v>0</v>
      </c>
      <c r="W943" s="47">
        <v>9</v>
      </c>
      <c r="X943" s="37" t="s">
        <v>108</v>
      </c>
      <c r="Y943" s="47">
        <v>4</v>
      </c>
      <c r="Z943" s="47">
        <v>0</v>
      </c>
      <c r="AA943" s="47">
        <v>0</v>
      </c>
    </row>
    <row r="944" spans="1:27" x14ac:dyDescent="0.3">
      <c r="A944">
        <f>VLOOKUP(novplus_data[[#This Row],[Locationid]], [1]LibPAS_data!$A$2:$D$264, 4, FALSE)</f>
        <v>87143</v>
      </c>
      <c r="B944" s="8" t="str">
        <f>TEXT(C944,"yyyy")&amp;"-"&amp;"Q"&amp;LOOKUP(MONTH(C944),{1,4,7,10},{1,2,3,4})</f>
        <v>2017-Q3</v>
      </c>
      <c r="C944" s="9">
        <v>42948</v>
      </c>
      <c r="D944" s="43">
        <f>YEAR(DATE(YEAR(novplus_data[[#This Row],[Date]]), MONTH(novplus_data[[#This Row],[Date]])+6,1))</f>
        <v>2018</v>
      </c>
      <c r="E944" s="48" t="str">
        <f>TEXT(novplus_data[[#This Row],[Date]], "YYYY")</f>
        <v>2017</v>
      </c>
      <c r="F944" s="43" t="str">
        <f>TEXT(novplus_data[[#This Row],[Date]], "MMM")</f>
        <v>Aug</v>
      </c>
      <c r="G944" s="48" t="str">
        <f>VLOOKUP(I944,[1]LibPAS_data!$A$2:$C$601,3,FALSE)</f>
        <v>Mohave</v>
      </c>
      <c r="H944" s="37" t="str">
        <f>VLOOKUP(I944,[1]LibPAS_data!$A$2:$C$601,2,FALSE)</f>
        <v>Mohave County Library District</v>
      </c>
      <c r="I944" s="11" t="s">
        <v>36</v>
      </c>
      <c r="J944" s="37" t="s">
        <v>111</v>
      </c>
      <c r="K944" s="37" t="s">
        <v>15</v>
      </c>
      <c r="L944" s="37" t="s">
        <v>16</v>
      </c>
      <c r="M944" s="47">
        <v>168</v>
      </c>
      <c r="N944" s="47">
        <v>562</v>
      </c>
      <c r="O944" s="47">
        <v>0</v>
      </c>
      <c r="P944" s="47">
        <v>0</v>
      </c>
      <c r="S944" s="47">
        <v>459</v>
      </c>
      <c r="V944" s="47">
        <v>0</v>
      </c>
      <c r="W944" s="47">
        <v>562</v>
      </c>
      <c r="X944" s="37" t="s">
        <v>108</v>
      </c>
      <c r="Y944" s="47">
        <v>459</v>
      </c>
      <c r="Z944" s="47">
        <v>0</v>
      </c>
      <c r="AA944" s="47">
        <v>0</v>
      </c>
    </row>
    <row r="945" spans="1:27" x14ac:dyDescent="0.3">
      <c r="A945">
        <f>VLOOKUP(novplus_data[[#This Row],[Locationid]], [1]LibPAS_data!$A$2:$D$264, 4, FALSE)</f>
        <v>2461</v>
      </c>
      <c r="B945" s="8" t="str">
        <f>TEXT(C945,"yyyy")&amp;"-"&amp;"Q"&amp;LOOKUP(MONTH(C945),{1,4,7,10},{1,2,3,4})</f>
        <v>2017-Q3</v>
      </c>
      <c r="C945" s="9">
        <v>42948</v>
      </c>
      <c r="D945" s="43">
        <f>YEAR(DATE(YEAR(novplus_data[[#This Row],[Date]]), MONTH(novplus_data[[#This Row],[Date]])+6,1))</f>
        <v>2018</v>
      </c>
      <c r="E945" s="48" t="str">
        <f>TEXT(novplus_data[[#This Row],[Date]], "YYYY")</f>
        <v>2017</v>
      </c>
      <c r="F945" s="43" t="str">
        <f>TEXT(novplus_data[[#This Row],[Date]], "MMM")</f>
        <v>Aug</v>
      </c>
      <c r="G945" s="48" t="str">
        <f>VLOOKUP(I945,[1]LibPAS_data!$A$2:$C$601,3,FALSE)</f>
        <v>Navajo</v>
      </c>
      <c r="H945" s="37" t="str">
        <f>VLOOKUP(I945,[1]LibPAS_data!$A$2:$C$601,2,FALSE)</f>
        <v>Navajo County Library District</v>
      </c>
      <c r="I945" s="11" t="s">
        <v>37</v>
      </c>
      <c r="J945" s="37" t="s">
        <v>111</v>
      </c>
      <c r="K945" s="37" t="s">
        <v>15</v>
      </c>
      <c r="L945" s="37" t="s">
        <v>16</v>
      </c>
      <c r="M945" s="47">
        <v>155</v>
      </c>
      <c r="N945" s="47">
        <v>175</v>
      </c>
      <c r="O945" s="47">
        <v>0</v>
      </c>
      <c r="P945" s="47">
        <v>0</v>
      </c>
      <c r="S945" s="47">
        <v>52</v>
      </c>
      <c r="V945" s="47">
        <v>0</v>
      </c>
      <c r="W945" s="47">
        <v>175</v>
      </c>
      <c r="X945" s="37" t="s">
        <v>108</v>
      </c>
      <c r="Y945" s="47">
        <v>52</v>
      </c>
      <c r="Z945" s="47">
        <v>0</v>
      </c>
      <c r="AA945" s="47">
        <v>0</v>
      </c>
    </row>
    <row r="946" spans="1:27" x14ac:dyDescent="0.3">
      <c r="A946">
        <f>VLOOKUP(novplus_data[[#This Row],[Locationid]], [1]LibPAS_data!$A$2:$D$264, 4, FALSE)</f>
        <v>13597</v>
      </c>
      <c r="B946" s="8" t="str">
        <f>TEXT(C946,"yyyy")&amp;"-"&amp;"Q"&amp;LOOKUP(MONTH(C946),{1,4,7,10},{1,2,3,4})</f>
        <v>2017-Q3</v>
      </c>
      <c r="C946" s="9">
        <v>42948</v>
      </c>
      <c r="D946" s="43">
        <f>YEAR(DATE(YEAR(novplus_data[[#This Row],[Date]]), MONTH(novplus_data[[#This Row],[Date]])+6,1))</f>
        <v>2018</v>
      </c>
      <c r="E946" s="48" t="str">
        <f>TEXT(novplus_data[[#This Row],[Date]], "YYYY")</f>
        <v>2017</v>
      </c>
      <c r="F946" s="43" t="str">
        <f>TEXT(novplus_data[[#This Row],[Date]], "MMM")</f>
        <v>Aug</v>
      </c>
      <c r="G946" s="48" t="str">
        <f>VLOOKUP(I946,[1]LibPAS_data!$A$2:$C$601,3,FALSE)</f>
        <v>Gila</v>
      </c>
      <c r="H946" s="37" t="str">
        <f>VLOOKUP(I946,[1]LibPAS_data!$A$2:$C$601,2,FALSE)</f>
        <v>Payson Public Library</v>
      </c>
      <c r="I946" s="11" t="s">
        <v>94</v>
      </c>
      <c r="J946" s="37" t="s">
        <v>111</v>
      </c>
      <c r="K946" s="37" t="s">
        <v>15</v>
      </c>
      <c r="L946" s="37" t="s">
        <v>16</v>
      </c>
      <c r="M946" s="47">
        <v>4</v>
      </c>
      <c r="N946" s="47">
        <v>2</v>
      </c>
      <c r="O946" s="47">
        <v>0</v>
      </c>
      <c r="P946" s="47">
        <v>0</v>
      </c>
      <c r="S946" s="47">
        <v>2</v>
      </c>
      <c r="V946" s="47">
        <v>0</v>
      </c>
      <c r="W946" s="47">
        <v>2</v>
      </c>
      <c r="X946" s="37" t="s">
        <v>108</v>
      </c>
      <c r="Y946" s="47">
        <v>2</v>
      </c>
      <c r="Z946" s="47">
        <v>0</v>
      </c>
      <c r="AA946" s="47">
        <v>0</v>
      </c>
    </row>
    <row r="947" spans="1:27" x14ac:dyDescent="0.3">
      <c r="A947">
        <f>VLOOKUP(novplus_data[[#This Row],[Locationid]], [1]LibPAS_data!$A$2:$D$264, 4, FALSE)</f>
        <v>405419</v>
      </c>
      <c r="B947" s="8" t="str">
        <f>TEXT(C947,"yyyy")&amp;"-"&amp;"Q"&amp;LOOKUP(MONTH(C947),{1,4,7,10},{1,2,3,4})</f>
        <v>2017-Q3</v>
      </c>
      <c r="C947" s="9">
        <v>42948</v>
      </c>
      <c r="D947" s="43">
        <f>YEAR(DATE(YEAR(novplus_data[[#This Row],[Date]]), MONTH(novplus_data[[#This Row],[Date]])+6,1))</f>
        <v>2018</v>
      </c>
      <c r="E947" s="48" t="str">
        <f>TEXT(novplus_data[[#This Row],[Date]], "YYYY")</f>
        <v>2017</v>
      </c>
      <c r="F947" s="43" t="str">
        <f>TEXT(novplus_data[[#This Row],[Date]], "MMM")</f>
        <v>Aug</v>
      </c>
      <c r="G947" s="48" t="str">
        <f>VLOOKUP(I947,[1]LibPAS_data!$A$2:$C$601,3,FALSE)</f>
        <v>Pima</v>
      </c>
      <c r="H947" s="37" t="str">
        <f>VLOOKUP(I947,[1]LibPAS_data!$A$2:$C$601,2,FALSE)</f>
        <v>Pima County Public Library</v>
      </c>
      <c r="I947" s="11" t="s">
        <v>38</v>
      </c>
      <c r="J947" s="37" t="s">
        <v>111</v>
      </c>
      <c r="K947" s="37" t="s">
        <v>15</v>
      </c>
      <c r="L947" s="37" t="s">
        <v>16</v>
      </c>
      <c r="M947" s="47">
        <v>289</v>
      </c>
      <c r="N947" s="47">
        <v>502</v>
      </c>
      <c r="O947" s="47">
        <v>0</v>
      </c>
      <c r="P947" s="47">
        <v>0</v>
      </c>
      <c r="S947" s="47">
        <v>506</v>
      </c>
      <c r="V947" s="47">
        <v>85</v>
      </c>
      <c r="W947" s="47">
        <v>502</v>
      </c>
      <c r="X947" s="37" t="s">
        <v>108</v>
      </c>
      <c r="Y947" s="47">
        <v>591</v>
      </c>
      <c r="Z947" s="47">
        <v>85</v>
      </c>
      <c r="AA947" s="47">
        <v>0</v>
      </c>
    </row>
    <row r="948" spans="1:27" x14ac:dyDescent="0.3">
      <c r="A948">
        <f>VLOOKUP(novplus_data[[#This Row],[Locationid]], [1]LibPAS_data!$A$2:$D$264, 4, FALSE)</f>
        <v>8901</v>
      </c>
      <c r="B948" s="8" t="str">
        <f>TEXT(C948,"yyyy")&amp;"-"&amp;"Q"&amp;LOOKUP(MONTH(C948),{1,4,7,10},{1,2,3,4})</f>
        <v>2017-Q3</v>
      </c>
      <c r="C948" s="9">
        <v>42948</v>
      </c>
      <c r="D948" s="43">
        <f>YEAR(DATE(YEAR(novplus_data[[#This Row],[Date]]), MONTH(novplus_data[[#This Row],[Date]])+6,1))</f>
        <v>2018</v>
      </c>
      <c r="E948" s="48" t="str">
        <f>TEXT(novplus_data[[#This Row],[Date]], "YYYY")</f>
        <v>2017</v>
      </c>
      <c r="F948" s="43" t="str">
        <f>TEXT(novplus_data[[#This Row],[Date]], "MMM")</f>
        <v>Aug</v>
      </c>
      <c r="G948" s="48" t="str">
        <f>VLOOKUP(I948,[1]LibPAS_data!$A$2:$C$601,3,FALSE)</f>
        <v>Pinal</v>
      </c>
      <c r="H948" s="37" t="str">
        <f>VLOOKUP(I948,[1]LibPAS_data!$A$2:$C$601,2,FALSE)</f>
        <v>Pinal County Library District</v>
      </c>
      <c r="I948" s="11" t="s">
        <v>54</v>
      </c>
      <c r="J948" s="37" t="s">
        <v>111</v>
      </c>
      <c r="K948" s="37" t="s">
        <v>15</v>
      </c>
      <c r="L948" s="37" t="s">
        <v>16</v>
      </c>
      <c r="M948" s="47">
        <v>68</v>
      </c>
      <c r="N948" s="47">
        <v>102</v>
      </c>
      <c r="O948" s="47">
        <v>0</v>
      </c>
      <c r="P948" s="47">
        <v>0</v>
      </c>
      <c r="S948" s="47">
        <v>87</v>
      </c>
      <c r="V948" s="47">
        <v>8</v>
      </c>
      <c r="W948" s="47">
        <v>102</v>
      </c>
      <c r="X948" s="37" t="s">
        <v>108</v>
      </c>
      <c r="Y948" s="47">
        <v>95</v>
      </c>
      <c r="Z948" s="47">
        <v>8</v>
      </c>
      <c r="AA948" s="47">
        <v>0</v>
      </c>
    </row>
    <row r="949" spans="1:27" x14ac:dyDescent="0.3">
      <c r="A949">
        <f>VLOOKUP(novplus_data[[#This Row],[Locationid]], [1]LibPAS_data!$A$2:$D$264, 4, FALSE)</f>
        <v>29416</v>
      </c>
      <c r="B949" s="8" t="str">
        <f>TEXT(C949,"yyyy")&amp;"-"&amp;"Q"&amp;LOOKUP(MONTH(C949),{1,4,7,10},{1,2,3,4})</f>
        <v>2017-Q3</v>
      </c>
      <c r="C949" s="9">
        <v>42948</v>
      </c>
      <c r="D949" s="43">
        <f>YEAR(DATE(YEAR(novplus_data[[#This Row],[Date]]), MONTH(novplus_data[[#This Row],[Date]])+6,1))</f>
        <v>2018</v>
      </c>
      <c r="E949" s="48" t="str">
        <f>TEXT(novplus_data[[#This Row],[Date]], "YYYY")</f>
        <v>2017</v>
      </c>
      <c r="F949" s="43" t="str">
        <f>TEXT(novplus_data[[#This Row],[Date]], "MMM")</f>
        <v>Aug</v>
      </c>
      <c r="G949" s="48" t="str">
        <f>VLOOKUP(I949,[1]LibPAS_data!$A$2:$C$601,3,FALSE)</f>
        <v>Yavapai</v>
      </c>
      <c r="H949" s="37" t="str">
        <f>VLOOKUP(I949,[1]LibPAS_data!$A$2:$C$601,2,FALSE)</f>
        <v>Prescott Public Library</v>
      </c>
      <c r="I949" s="11" t="s">
        <v>39</v>
      </c>
      <c r="J949" s="37" t="s">
        <v>111</v>
      </c>
      <c r="K949" s="37" t="s">
        <v>15</v>
      </c>
      <c r="L949" s="37" t="s">
        <v>16</v>
      </c>
      <c r="M949" s="47">
        <v>78</v>
      </c>
      <c r="N949" s="47">
        <v>132</v>
      </c>
      <c r="O949" s="47">
        <v>0</v>
      </c>
      <c r="P949" s="47">
        <v>0</v>
      </c>
      <c r="S949" s="47">
        <v>136</v>
      </c>
      <c r="V949" s="47">
        <v>82</v>
      </c>
      <c r="W949" s="47">
        <v>132</v>
      </c>
      <c r="X949" s="37" t="s">
        <v>108</v>
      </c>
      <c r="Y949" s="47">
        <v>218</v>
      </c>
      <c r="Z949" s="47">
        <v>82</v>
      </c>
      <c r="AA949" s="47">
        <v>0</v>
      </c>
    </row>
    <row r="950" spans="1:27" x14ac:dyDescent="0.3">
      <c r="A950">
        <f>VLOOKUP(novplus_data[[#This Row],[Locationid]], [1]LibPAS_data!$A$2:$D$264, 4, FALSE)</f>
        <v>11980</v>
      </c>
      <c r="B950" s="8" t="str">
        <f>TEXT(C950,"yyyy")&amp;"-"&amp;"Q"&amp;LOOKUP(MONTH(C950),{1,4,7,10},{1,2,3,4})</f>
        <v>2017-Q3</v>
      </c>
      <c r="C950" s="9">
        <v>42948</v>
      </c>
      <c r="D950" s="43">
        <f>YEAR(DATE(YEAR(novplus_data[[#This Row],[Date]]), MONTH(novplus_data[[#This Row],[Date]])+6,1))</f>
        <v>2018</v>
      </c>
      <c r="E950" t="str">
        <f>TEXT(novplus_data[[#This Row],[Date]], "YYYY")</f>
        <v>2017</v>
      </c>
      <c r="F950" s="43" t="str">
        <f>TEXT(novplus_data[[#This Row],[Date]], "MMM")</f>
        <v>Aug</v>
      </c>
      <c r="G950" t="str">
        <f>VLOOKUP(I950,[1]LibPAS_data!$A$2:$C$601,3,FALSE)</f>
        <v>Graham</v>
      </c>
      <c r="H950" s="37" t="str">
        <f>VLOOKUP(I950,[1]LibPAS_data!$A$2:$C$601,2,FALSE)</f>
        <v>Safford City - Graham County Library</v>
      </c>
      <c r="I950" s="11" t="s">
        <v>41</v>
      </c>
      <c r="J950" s="37" t="s">
        <v>111</v>
      </c>
      <c r="K950" s="37" t="s">
        <v>15</v>
      </c>
      <c r="L950" s="37" t="s">
        <v>16</v>
      </c>
      <c r="M950" s="47">
        <v>6</v>
      </c>
      <c r="N950" s="47">
        <v>8</v>
      </c>
      <c r="O950" s="47">
        <v>0</v>
      </c>
      <c r="P950" s="47">
        <v>0</v>
      </c>
      <c r="S950" s="47">
        <v>7</v>
      </c>
      <c r="V950" s="47">
        <v>0</v>
      </c>
      <c r="W950" s="47">
        <v>8</v>
      </c>
      <c r="X950" s="37" t="s">
        <v>108</v>
      </c>
      <c r="Y950" s="47">
        <v>7</v>
      </c>
      <c r="Z950" s="47">
        <v>0</v>
      </c>
      <c r="AA950" s="47">
        <v>0</v>
      </c>
    </row>
    <row r="951" spans="1:27" x14ac:dyDescent="0.3">
      <c r="A951" s="2" t="e">
        <f>VLOOKUP(novplus_data[[#This Row],[Locationid]], [1]LibPAS_data!$A$2:$D$264, 4, FALSE)</f>
        <v>#N/A</v>
      </c>
      <c r="B951" s="14" t="str">
        <f>TEXT(C951,"yyyy")&amp;"-"&amp;"Q"&amp;LOOKUP(MONTH(C951),{1,4,7,10},{1,2,3,4})</f>
        <v>2017-Q3</v>
      </c>
      <c r="C951" s="9">
        <v>42948</v>
      </c>
      <c r="D951" s="43">
        <f>YEAR(DATE(YEAR(novplus_data[[#This Row],[Date]]), MONTH(novplus_data[[#This Row],[Date]])+6,1))</f>
        <v>2018</v>
      </c>
      <c r="E951" s="2" t="str">
        <f>TEXT(novplus_data[[#This Row],[Date]], "YYYY")</f>
        <v>2017</v>
      </c>
      <c r="F951" s="43" t="str">
        <f>TEXT(novplus_data[[#This Row],[Date]], "MMM")</f>
        <v>Aug</v>
      </c>
      <c r="G951" s="2" t="str">
        <f>VLOOKUP(I951,[1]LibPAS_data!$A$2:$C$601,3,FALSE)</f>
        <v>Yuma</v>
      </c>
      <c r="H951" s="37" t="str">
        <f>VLOOKUP(I951,[1]LibPAS_data!$A$2:$C$601,2,FALSE)</f>
        <v>Yuma County Library District</v>
      </c>
      <c r="I951" s="16" t="s">
        <v>44</v>
      </c>
      <c r="J951" s="2" t="s">
        <v>111</v>
      </c>
      <c r="K951" s="2" t="s">
        <v>15</v>
      </c>
      <c r="L951" s="2" t="s">
        <v>16</v>
      </c>
      <c r="M951" s="49">
        <v>41</v>
      </c>
      <c r="N951" s="49">
        <v>86</v>
      </c>
      <c r="O951" s="49">
        <v>0</v>
      </c>
      <c r="P951" s="49">
        <v>0</v>
      </c>
      <c r="Q951" s="2"/>
      <c r="R951" s="2"/>
      <c r="S951" s="49">
        <v>90</v>
      </c>
      <c r="T951" s="2"/>
      <c r="U951" s="2"/>
      <c r="V951" s="49">
        <v>0</v>
      </c>
      <c r="W951" s="49">
        <v>86</v>
      </c>
      <c r="X951" s="2" t="s">
        <v>108</v>
      </c>
      <c r="Y951" s="49">
        <v>90</v>
      </c>
      <c r="Z951" s="49">
        <v>0</v>
      </c>
      <c r="AA951" s="49">
        <v>0</v>
      </c>
    </row>
    <row r="952" spans="1:27" x14ac:dyDescent="0.3">
      <c r="A952">
        <f>VLOOKUP(novplus_data[[#This Row],[Locationid]], [1]LibPAS_data!$A$2:$D$264, 4, FALSE)</f>
        <v>11452</v>
      </c>
      <c r="B952" s="8" t="str">
        <f>TEXT(C952,"yyyy")&amp;"-"&amp;"Q"&amp;LOOKUP(MONTH(C952),{1,4,7,10},{1,2,3,4})</f>
        <v>2017-Q3</v>
      </c>
      <c r="C952" s="9">
        <v>42979</v>
      </c>
      <c r="D952" s="43">
        <f>YEAR(DATE(YEAR(novplus_data[[#This Row],[Date]]), MONTH(novplus_data[[#This Row],[Date]])+6,1))</f>
        <v>2018</v>
      </c>
      <c r="E952" t="str">
        <f>TEXT(novplus_data[[#This Row],[Date]], "YYYY")</f>
        <v>2017</v>
      </c>
      <c r="F952" s="43" t="str">
        <f>TEXT(novplus_data[[#This Row],[Date]], "MMM")</f>
        <v>Sep</v>
      </c>
      <c r="G952" s="2" t="str">
        <f>VLOOKUP(I952,[1]LibPAS_data!$A$2:$C$601,3,FALSE)</f>
        <v>Apache</v>
      </c>
      <c r="H952" s="37" t="str">
        <f>VLOOKUP(I952,[1]LibPAS_data!$A$2:$C$601,2,FALSE)</f>
        <v>Apache County Library District Office</v>
      </c>
      <c r="I952" s="3" t="s">
        <v>29</v>
      </c>
      <c r="K952" s="37" t="s">
        <v>15</v>
      </c>
      <c r="L952" s="37" t="s">
        <v>16</v>
      </c>
      <c r="M952" s="47">
        <v>2</v>
      </c>
      <c r="N952" s="47">
        <v>4</v>
      </c>
      <c r="O952" s="47">
        <v>0</v>
      </c>
      <c r="P952" s="47">
        <v>0</v>
      </c>
      <c r="S952" s="47">
        <v>2</v>
      </c>
      <c r="V952" s="47">
        <v>0</v>
      </c>
      <c r="W952" s="47">
        <v>4</v>
      </c>
      <c r="X952" s="37" t="s">
        <v>108</v>
      </c>
      <c r="Y952" s="47">
        <v>2</v>
      </c>
      <c r="Z952" s="47">
        <v>0</v>
      </c>
      <c r="AA952" s="47">
        <v>0</v>
      </c>
    </row>
    <row r="953" spans="1:27" x14ac:dyDescent="0.3">
      <c r="A953" t="e">
        <f>VLOOKUP(novplus_data[[#This Row],[Locationid]], [1]LibPAS_data!$A$2:$D$264, 4, FALSE)</f>
        <v>#N/A</v>
      </c>
      <c r="B953" s="8" t="str">
        <f>TEXT(C953,"yyyy")&amp;"-"&amp;"Q"&amp;LOOKUP(MONTH(C953),{1,4,7,10},{1,2,3,4})</f>
        <v>2017-Q3</v>
      </c>
      <c r="C953" s="9">
        <v>42979</v>
      </c>
      <c r="D953" s="43">
        <f>YEAR(DATE(YEAR(novplus_data[[#This Row],[Date]]), MONTH(novplus_data[[#This Row],[Date]])+6,1))</f>
        <v>2018</v>
      </c>
      <c r="E953" t="str">
        <f>TEXT(novplus_data[[#This Row],[Date]], "YYYY")</f>
        <v>2017</v>
      </c>
      <c r="F953" s="43" t="str">
        <f>TEXT(novplus_data[[#This Row],[Date]], "MMM")</f>
        <v>Sep</v>
      </c>
      <c r="G953" s="2" t="str">
        <f>VLOOKUP(I953,[1]LibPAS_data!$A$2:$C$601,3,FALSE)</f>
        <v>State</v>
      </c>
      <c r="H953" s="37" t="str">
        <f>VLOOKUP(I953,[1]LibPAS_data!$A$2:$C$601,2,FALSE)</f>
        <v>Arizona State Library</v>
      </c>
      <c r="I953" s="11" t="s">
        <v>42</v>
      </c>
      <c r="K953" s="37" t="s">
        <v>17</v>
      </c>
      <c r="L953" s="37" t="s">
        <v>16</v>
      </c>
      <c r="M953" s="47">
        <v>3</v>
      </c>
      <c r="N953" s="47">
        <v>3</v>
      </c>
      <c r="O953" s="47">
        <v>0</v>
      </c>
      <c r="P953" s="47">
        <v>0</v>
      </c>
      <c r="S953" s="47">
        <v>3</v>
      </c>
      <c r="V953" s="47">
        <v>0</v>
      </c>
      <c r="W953" s="47">
        <v>3</v>
      </c>
      <c r="X953" s="37" t="s">
        <v>108</v>
      </c>
      <c r="Y953" s="47">
        <v>3</v>
      </c>
      <c r="Z953" s="47">
        <v>0</v>
      </c>
      <c r="AA953" s="47">
        <v>0</v>
      </c>
    </row>
    <row r="954" spans="1:27" x14ac:dyDescent="0.3">
      <c r="A954" t="e">
        <f>VLOOKUP(novplus_data[[#This Row],[Locationid]], [1]LibPAS_data!$A$2:$D$264, 4, FALSE)</f>
        <v>#N/A</v>
      </c>
      <c r="B954" s="8" t="str">
        <f>TEXT(C954,"yyyy")&amp;"-"&amp;"Q"&amp;LOOKUP(MONTH(C954),{1,4,7,10},{1,2,3,4})</f>
        <v>2017-Q3</v>
      </c>
      <c r="C954" s="9">
        <v>42979</v>
      </c>
      <c r="D954" s="43">
        <f>YEAR(DATE(YEAR(novplus_data[[#This Row],[Date]]), MONTH(novplus_data[[#This Row],[Date]])+6,1))</f>
        <v>2018</v>
      </c>
      <c r="E954" t="str">
        <f>TEXT(novplus_data[[#This Row],[Date]], "YYYY")</f>
        <v>2017</v>
      </c>
      <c r="F954" s="43" t="str">
        <f>TEXT(novplus_data[[#This Row],[Date]], "MMM")</f>
        <v>Sep</v>
      </c>
      <c r="G954" s="2" t="str">
        <f>VLOOKUP(I954,[1]LibPAS_data!$A$2:$C$601,3,FALSE)</f>
        <v>State</v>
      </c>
      <c r="H954" s="37" t="str">
        <f>VLOOKUP(I954,[1]LibPAS_data!$A$2:$C$601,2,FALSE)</f>
        <v>Arizona State Library</v>
      </c>
      <c r="I954" s="11" t="s">
        <v>42</v>
      </c>
      <c r="K954" s="37" t="s">
        <v>15</v>
      </c>
      <c r="L954" s="37" t="s">
        <v>16</v>
      </c>
      <c r="M954" s="47">
        <v>61</v>
      </c>
      <c r="N954" s="47">
        <v>73</v>
      </c>
      <c r="O954" s="47">
        <v>0</v>
      </c>
      <c r="P954" s="47">
        <v>0</v>
      </c>
      <c r="S954" s="47">
        <v>16</v>
      </c>
      <c r="V954" s="47">
        <v>0</v>
      </c>
      <c r="W954" s="47">
        <v>73</v>
      </c>
      <c r="X954" s="37" t="s">
        <v>108</v>
      </c>
      <c r="Y954" s="47">
        <v>16</v>
      </c>
      <c r="Z954" s="47">
        <v>0</v>
      </c>
      <c r="AA954" s="47">
        <v>0</v>
      </c>
    </row>
    <row r="955" spans="1:27" x14ac:dyDescent="0.3">
      <c r="A955" t="e">
        <f>VLOOKUP(novplus_data[[#This Row],[Locationid]], [1]LibPAS_data!$A$2:$D$264, 4, FALSE)</f>
        <v>#N/A</v>
      </c>
      <c r="B955" s="8" t="str">
        <f>TEXT(C955,"yyyy")&amp;"-"&amp;"Q"&amp;LOOKUP(MONTH(C955),{1,4,7,10},{1,2,3,4})</f>
        <v>2017-Q3</v>
      </c>
      <c r="C955" s="9">
        <v>42979</v>
      </c>
      <c r="D955" s="43">
        <f>YEAR(DATE(YEAR(novplus_data[[#This Row],[Date]]), MONTH(novplus_data[[#This Row],[Date]])+6,1))</f>
        <v>2018</v>
      </c>
      <c r="E955" t="str">
        <f>TEXT(novplus_data[[#This Row],[Date]], "YYYY")</f>
        <v>2017</v>
      </c>
      <c r="F955" s="43" t="str">
        <f>TEXT(novplus_data[[#This Row],[Date]], "MMM")</f>
        <v>Sep</v>
      </c>
      <c r="G955" s="2" t="str">
        <f>VLOOKUP(I955,[1]LibPAS_data!$A$2:$C$601,3,FALSE)</f>
        <v>State</v>
      </c>
      <c r="H955" s="37" t="str">
        <f>VLOOKUP(I955,[1]LibPAS_data!$A$2:$C$601,2,FALSE)</f>
        <v>Arizona State Library</v>
      </c>
      <c r="I955" s="11" t="s">
        <v>42</v>
      </c>
      <c r="K955" s="37" t="s">
        <v>17</v>
      </c>
      <c r="L955" s="37" t="s">
        <v>16</v>
      </c>
      <c r="M955" s="47">
        <v>372</v>
      </c>
      <c r="N955" s="47">
        <v>579</v>
      </c>
      <c r="O955" s="47">
        <v>1</v>
      </c>
      <c r="P955" s="47">
        <v>1</v>
      </c>
      <c r="S955" s="47">
        <v>538</v>
      </c>
      <c r="V955" s="47">
        <v>0</v>
      </c>
      <c r="W955" s="47">
        <v>579</v>
      </c>
      <c r="X955" s="37" t="s">
        <v>108</v>
      </c>
      <c r="Y955" s="47">
        <v>539</v>
      </c>
      <c r="Z955" s="47">
        <v>0</v>
      </c>
      <c r="AA955" s="47">
        <v>0</v>
      </c>
    </row>
    <row r="956" spans="1:27" x14ac:dyDescent="0.3">
      <c r="A956">
        <f>VLOOKUP(novplus_data[[#This Row],[Locationid]], [1]LibPAS_data!$A$2:$D$264, 4, FALSE)</f>
        <v>1469</v>
      </c>
      <c r="B956" s="8" t="str">
        <f>TEXT(C956,"yyyy")&amp;"-"&amp;"Q"&amp;LOOKUP(MONTH(C956),{1,4,7,10},{1,2,3,4})</f>
        <v>2017-Q3</v>
      </c>
      <c r="C956" s="9">
        <v>42979</v>
      </c>
      <c r="D956" s="43">
        <f>YEAR(DATE(YEAR(novplus_data[[#This Row],[Date]]), MONTH(novplus_data[[#This Row],[Date]])+6,1))</f>
        <v>2018</v>
      </c>
      <c r="E956" t="str">
        <f>TEXT(novplus_data[[#This Row],[Date]], "YYYY")</f>
        <v>2017</v>
      </c>
      <c r="F956" s="43" t="str">
        <f>TEXT(novplus_data[[#This Row],[Date]], "MMM")</f>
        <v>Sep</v>
      </c>
      <c r="G956" s="2" t="str">
        <f>VLOOKUP(I956,[1]LibPAS_data!$A$2:$C$601,3,FALSE)</f>
        <v>Cochise</v>
      </c>
      <c r="H956" s="37" t="str">
        <f>VLOOKUP(I956,[1]LibPAS_data!$A$2:$C$601,2,FALSE)</f>
        <v>Cochise County Library District</v>
      </c>
      <c r="I956" s="11" t="s">
        <v>32</v>
      </c>
      <c r="K956" s="37" t="s">
        <v>18</v>
      </c>
      <c r="L956" s="37" t="s">
        <v>16</v>
      </c>
      <c r="M956" s="47">
        <v>79</v>
      </c>
      <c r="N956" s="47">
        <v>309</v>
      </c>
      <c r="O956" s="47">
        <v>0</v>
      </c>
      <c r="P956" s="47">
        <v>0</v>
      </c>
      <c r="S956" s="47">
        <v>340</v>
      </c>
      <c r="V956" s="47">
        <v>0</v>
      </c>
      <c r="W956" s="47">
        <v>309</v>
      </c>
      <c r="X956" s="37" t="s">
        <v>108</v>
      </c>
      <c r="Y956" s="47">
        <v>340</v>
      </c>
      <c r="Z956" s="47">
        <v>0</v>
      </c>
      <c r="AA956" s="47">
        <v>0</v>
      </c>
    </row>
    <row r="957" spans="1:27" x14ac:dyDescent="0.3">
      <c r="A957" t="e">
        <f>VLOOKUP(novplus_data[[#This Row],[Locationid]], [1]LibPAS_data!$A$2:$D$264, 4, FALSE)</f>
        <v>#N/A</v>
      </c>
      <c r="B957" s="8" t="str">
        <f>TEXT(C957,"yyyy")&amp;"-"&amp;"Q"&amp;LOOKUP(MONTH(C957),{1,4,7,10},{1,2,3,4})</f>
        <v>2017-Q3</v>
      </c>
      <c r="C957" s="9">
        <v>42979</v>
      </c>
      <c r="D957" s="43">
        <f>YEAR(DATE(YEAR(novplus_data[[#This Row],[Date]]), MONTH(novplus_data[[#This Row],[Date]])+6,1))</f>
        <v>2018</v>
      </c>
      <c r="E957" t="str">
        <f>TEXT(novplus_data[[#This Row],[Date]], "YYYY")</f>
        <v>2017</v>
      </c>
      <c r="F957" s="43" t="str">
        <f>TEXT(novplus_data[[#This Row],[Date]], "MMM")</f>
        <v>Sep</v>
      </c>
      <c r="G957" s="2" t="str">
        <f>VLOOKUP(I957,[1]LibPAS_data!$A$2:$C$601,3,FALSE)</f>
        <v>Yavapai</v>
      </c>
      <c r="H957" s="37" t="str">
        <f>VLOOKUP(I957,[1]LibPAS_data!$A$2:$C$601,2,FALSE)</f>
        <v>Crown King Public Library</v>
      </c>
      <c r="I957" s="3" t="s">
        <v>112</v>
      </c>
      <c r="K957" s="37" t="s">
        <v>15</v>
      </c>
      <c r="L957" s="37" t="s">
        <v>16</v>
      </c>
      <c r="M957" s="47">
        <v>3</v>
      </c>
      <c r="N957" s="47">
        <v>6</v>
      </c>
      <c r="O957" s="47">
        <v>0</v>
      </c>
      <c r="P957" s="47">
        <v>0</v>
      </c>
      <c r="S957" s="47">
        <v>2</v>
      </c>
      <c r="V957" s="47">
        <v>0</v>
      </c>
      <c r="W957" s="47">
        <v>6</v>
      </c>
      <c r="X957" s="37" t="s">
        <v>108</v>
      </c>
      <c r="Y957" s="47">
        <v>2</v>
      </c>
      <c r="Z957" s="47">
        <v>0</v>
      </c>
      <c r="AA957" s="47">
        <v>0</v>
      </c>
    </row>
    <row r="958" spans="1:27" x14ac:dyDescent="0.3">
      <c r="A958">
        <f>VLOOKUP(novplus_data[[#This Row],[Locationid]], [1]LibPAS_data!$A$2:$D$264, 4, FALSE)</f>
        <v>72247</v>
      </c>
      <c r="B958" s="8" t="str">
        <f>TEXT(C958,"yyyy")&amp;"-"&amp;"Q"&amp;LOOKUP(MONTH(C958),{1,4,7,10},{1,2,3,4})</f>
        <v>2017-Q3</v>
      </c>
      <c r="C958" s="9">
        <v>42979</v>
      </c>
      <c r="D958" s="43">
        <f>YEAR(DATE(YEAR(novplus_data[[#This Row],[Date]]), MONTH(novplus_data[[#This Row],[Date]])+6,1))</f>
        <v>2018</v>
      </c>
      <c r="E958" t="str">
        <f>TEXT(novplus_data[[#This Row],[Date]], "YYYY")</f>
        <v>2017</v>
      </c>
      <c r="F958" s="43" t="str">
        <f>TEXT(novplus_data[[#This Row],[Date]], "MMM")</f>
        <v>Sep</v>
      </c>
      <c r="G958" s="2" t="str">
        <f>VLOOKUP(I958,[1]LibPAS_data!$A$2:$C$601,3,FALSE)</f>
        <v>Coconino</v>
      </c>
      <c r="H958" s="37" t="str">
        <f>VLOOKUP(I958,[1]LibPAS_data!$A$2:$C$601,2,FALSE)</f>
        <v>Flagstaff City-Coconino County Public Library</v>
      </c>
      <c r="I958" s="11" t="s">
        <v>33</v>
      </c>
      <c r="K958" s="37" t="s">
        <v>15</v>
      </c>
      <c r="L958" s="37" t="s">
        <v>16</v>
      </c>
      <c r="M958" s="47">
        <v>131</v>
      </c>
      <c r="N958" s="47">
        <v>157</v>
      </c>
      <c r="O958" s="47">
        <v>1</v>
      </c>
      <c r="P958" s="47">
        <v>1</v>
      </c>
      <c r="S958" s="47">
        <v>167</v>
      </c>
      <c r="V958" s="47">
        <v>97</v>
      </c>
      <c r="W958" s="47">
        <v>157</v>
      </c>
      <c r="X958" s="37" t="s">
        <v>108</v>
      </c>
      <c r="Y958" s="47">
        <v>265</v>
      </c>
      <c r="Z958" s="47">
        <v>97</v>
      </c>
      <c r="AA958" s="47">
        <v>0</v>
      </c>
    </row>
    <row r="959" spans="1:27" x14ac:dyDescent="0.3">
      <c r="A959">
        <f>VLOOKUP(novplus_data[[#This Row],[Locationid]], [1]LibPAS_data!$A$2:$D$264, 4, FALSE)</f>
        <v>72</v>
      </c>
      <c r="B959" s="8" t="str">
        <f>TEXT(C959,"yyyy")&amp;"-"&amp;"Q"&amp;LOOKUP(MONTH(C959),{1,4,7,10},{1,2,3,4})</f>
        <v>2017-Q3</v>
      </c>
      <c r="C959" s="9">
        <v>42979</v>
      </c>
      <c r="D959" s="43">
        <f>YEAR(DATE(YEAR(novplus_data[[#This Row],[Date]]), MONTH(novplus_data[[#This Row],[Date]])+6,1))</f>
        <v>2018</v>
      </c>
      <c r="E959" t="str">
        <f>TEXT(novplus_data[[#This Row],[Date]], "YYYY")</f>
        <v>2017</v>
      </c>
      <c r="F959" s="43" t="str">
        <f>TEXT(novplus_data[[#This Row],[Date]], "MMM")</f>
        <v>Sep</v>
      </c>
      <c r="G959" s="2" t="str">
        <f>VLOOKUP(I959,[1]LibPAS_data!$A$2:$C$601,3,FALSE)</f>
        <v>Gila</v>
      </c>
      <c r="H959" s="37" t="str">
        <f>VLOOKUP(I959,[1]LibPAS_data!$A$2:$C$601,2,FALSE)</f>
        <v>Gila County Library District</v>
      </c>
      <c r="I959" s="13" t="s">
        <v>34</v>
      </c>
      <c r="K959" s="37" t="s">
        <v>15</v>
      </c>
      <c r="L959" s="37" t="s">
        <v>16</v>
      </c>
      <c r="M959" s="47">
        <v>45</v>
      </c>
      <c r="N959" s="47">
        <v>117</v>
      </c>
      <c r="O959" s="47">
        <v>0</v>
      </c>
      <c r="P959" s="47">
        <v>0</v>
      </c>
      <c r="S959" s="47">
        <v>48</v>
      </c>
      <c r="V959" s="47">
        <v>0</v>
      </c>
      <c r="W959" s="47">
        <v>117</v>
      </c>
      <c r="X959" s="37" t="s">
        <v>108</v>
      </c>
      <c r="Y959" s="47">
        <v>48</v>
      </c>
      <c r="Z959" s="47">
        <v>0</v>
      </c>
      <c r="AA959" s="47">
        <v>0</v>
      </c>
    </row>
    <row r="960" spans="1:27" x14ac:dyDescent="0.3">
      <c r="A960" t="e">
        <f>VLOOKUP(novplus_data[[#This Row],[Locationid]], [1]LibPAS_data!$A$2:$D$264, 4, FALSE)</f>
        <v>#N/A</v>
      </c>
      <c r="B960" s="8" t="str">
        <f>TEXT(C960,"yyyy")&amp;"-"&amp;"Q"&amp;LOOKUP(MONTH(C960),{1,4,7,10},{1,2,3,4})</f>
        <v>2017-Q3</v>
      </c>
      <c r="C960" s="9">
        <v>42979</v>
      </c>
      <c r="D960" s="43">
        <f>YEAR(DATE(YEAR(novplus_data[[#This Row],[Date]]), MONTH(novplus_data[[#This Row],[Date]])+6,1))</f>
        <v>2018</v>
      </c>
      <c r="E960" t="str">
        <f>TEXT(novplus_data[[#This Row],[Date]], "YYYY")</f>
        <v>2017</v>
      </c>
      <c r="F960" s="43" t="str">
        <f>TEXT(novplus_data[[#This Row],[Date]], "MMM")</f>
        <v>Sep</v>
      </c>
      <c r="G960" s="2" t="str">
        <f>VLOOKUP(I960,[1]LibPAS_data!$A$2:$C$601,3,FALSE)</f>
        <v>Mohave</v>
      </c>
      <c r="H960" s="37" t="str">
        <f>VLOOKUP(I960,[1]LibPAS_data!$A$2:$C$601,2,FALSE)</f>
        <v>Kingman Branch Library</v>
      </c>
      <c r="I960" s="11" t="s">
        <v>93</v>
      </c>
      <c r="K960" s="37" t="s">
        <v>15</v>
      </c>
      <c r="L960" s="37" t="s">
        <v>16</v>
      </c>
      <c r="M960" s="47">
        <v>177</v>
      </c>
      <c r="N960" s="47">
        <v>421</v>
      </c>
      <c r="O960" s="47">
        <v>0</v>
      </c>
      <c r="P960" s="47">
        <v>0</v>
      </c>
      <c r="S960" s="47">
        <v>377</v>
      </c>
      <c r="V960" s="47">
        <v>0</v>
      </c>
      <c r="W960" s="47">
        <v>421</v>
      </c>
      <c r="X960" s="37" t="s">
        <v>108</v>
      </c>
      <c r="Y960" s="47">
        <v>377</v>
      </c>
      <c r="Z960" s="47">
        <v>0</v>
      </c>
      <c r="AA960" s="47">
        <v>0</v>
      </c>
    </row>
    <row r="961" spans="1:27" x14ac:dyDescent="0.3">
      <c r="A961" t="e">
        <f>VLOOKUP(novplus_data[[#This Row],[Locationid]], [1]LibPAS_data!$A$2:$D$264, 4, FALSE)</f>
        <v>#N/A</v>
      </c>
      <c r="B961" s="8" t="str">
        <f>TEXT(C961,"yyyy")&amp;"-"&amp;"Q"&amp;LOOKUP(MONTH(C961),{1,4,7,10},{1,2,3,4})</f>
        <v>2017-Q3</v>
      </c>
      <c r="C961" s="9">
        <v>42979</v>
      </c>
      <c r="D961" s="43">
        <f>YEAR(DATE(YEAR(novplus_data[[#This Row],[Date]]), MONTH(novplus_data[[#This Row],[Date]])+6,1))</f>
        <v>2018</v>
      </c>
      <c r="E961" t="str">
        <f>TEXT(novplus_data[[#This Row],[Date]], "YYYY")</f>
        <v>2017</v>
      </c>
      <c r="F961" s="43" t="str">
        <f>TEXT(novplus_data[[#This Row],[Date]], "MMM")</f>
        <v>Sep</v>
      </c>
      <c r="G961" s="2" t="str">
        <f>VLOOKUP(I961,[1]LibPAS_data!$A$2:$C$601,3,FALSE)</f>
        <v>Mohave</v>
      </c>
      <c r="H961" s="37" t="str">
        <f>VLOOKUP(I961,[1]LibPAS_data!$A$2:$C$601,2,FALSE)</f>
        <v>Lake Havasu Branch Library</v>
      </c>
      <c r="I961" s="12" t="s">
        <v>89</v>
      </c>
      <c r="K961" s="37" t="s">
        <v>15</v>
      </c>
      <c r="L961" s="37" t="s">
        <v>16</v>
      </c>
      <c r="M961" s="47">
        <v>2</v>
      </c>
      <c r="N961" s="47">
        <v>3</v>
      </c>
      <c r="O961" s="47">
        <v>0</v>
      </c>
      <c r="P961" s="47">
        <v>0</v>
      </c>
      <c r="S961" s="47">
        <v>2</v>
      </c>
      <c r="V961" s="47">
        <v>0</v>
      </c>
      <c r="W961" s="47">
        <v>3</v>
      </c>
      <c r="X961" s="37" t="s">
        <v>108</v>
      </c>
      <c r="Y961" s="47">
        <v>2</v>
      </c>
      <c r="Z961" s="47">
        <v>0</v>
      </c>
      <c r="AA961" s="47">
        <v>0</v>
      </c>
    </row>
    <row r="962" spans="1:27" x14ac:dyDescent="0.3">
      <c r="A962">
        <f>VLOOKUP(novplus_data[[#This Row],[Locationid]], [1]LibPAS_data!$A$2:$D$264, 4, FALSE)</f>
        <v>87143</v>
      </c>
      <c r="B962" s="8" t="str">
        <f>TEXT(C962,"yyyy")&amp;"-"&amp;"Q"&amp;LOOKUP(MONTH(C962),{1,4,7,10},{1,2,3,4})</f>
        <v>2017-Q3</v>
      </c>
      <c r="C962" s="9">
        <v>42979</v>
      </c>
      <c r="D962" s="43">
        <f>YEAR(DATE(YEAR(novplus_data[[#This Row],[Date]]), MONTH(novplus_data[[#This Row],[Date]])+6,1))</f>
        <v>2018</v>
      </c>
      <c r="E962" t="str">
        <f>TEXT(novplus_data[[#This Row],[Date]], "YYYY")</f>
        <v>2017</v>
      </c>
      <c r="F962" s="43" t="str">
        <f>TEXT(novplus_data[[#This Row],[Date]], "MMM")</f>
        <v>Sep</v>
      </c>
      <c r="G962" s="2" t="str">
        <f>VLOOKUP(I962,[1]LibPAS_data!$A$2:$C$601,3,FALSE)</f>
        <v>Mohave</v>
      </c>
      <c r="H962" s="37" t="str">
        <f>VLOOKUP(I962,[1]LibPAS_data!$A$2:$C$601,2,FALSE)</f>
        <v>Mohave County Library District</v>
      </c>
      <c r="I962" s="11" t="s">
        <v>36</v>
      </c>
      <c r="K962" s="37" t="s">
        <v>15</v>
      </c>
      <c r="L962" s="37" t="s">
        <v>16</v>
      </c>
      <c r="M962" s="47">
        <v>120</v>
      </c>
      <c r="N962" s="47">
        <v>319</v>
      </c>
      <c r="O962" s="47">
        <v>0</v>
      </c>
      <c r="P962" s="47">
        <v>0</v>
      </c>
      <c r="S962" s="47">
        <v>269</v>
      </c>
      <c r="V962" s="47">
        <v>0</v>
      </c>
      <c r="W962" s="47">
        <v>319</v>
      </c>
      <c r="X962" s="37" t="s">
        <v>108</v>
      </c>
      <c r="Y962" s="47">
        <v>269</v>
      </c>
      <c r="Z962" s="47">
        <v>0</v>
      </c>
      <c r="AA962" s="47">
        <v>0</v>
      </c>
    </row>
    <row r="963" spans="1:27" x14ac:dyDescent="0.3">
      <c r="A963">
        <f>VLOOKUP(novplus_data[[#This Row],[Locationid]], [1]LibPAS_data!$A$2:$D$264, 4, FALSE)</f>
        <v>2461</v>
      </c>
      <c r="B963" s="8" t="str">
        <f>TEXT(C963,"yyyy")&amp;"-"&amp;"Q"&amp;LOOKUP(MONTH(C963),{1,4,7,10},{1,2,3,4})</f>
        <v>2017-Q3</v>
      </c>
      <c r="C963" s="9">
        <v>42979</v>
      </c>
      <c r="D963" s="43">
        <f>YEAR(DATE(YEAR(novplus_data[[#This Row],[Date]]), MONTH(novplus_data[[#This Row],[Date]])+6,1))</f>
        <v>2018</v>
      </c>
      <c r="E963" t="str">
        <f>TEXT(novplus_data[[#This Row],[Date]], "YYYY")</f>
        <v>2017</v>
      </c>
      <c r="F963" s="43" t="str">
        <f>TEXT(novplus_data[[#This Row],[Date]], "MMM")</f>
        <v>Sep</v>
      </c>
      <c r="G963" s="2" t="str">
        <f>VLOOKUP(I963,[1]LibPAS_data!$A$2:$C$601,3,FALSE)</f>
        <v>Navajo</v>
      </c>
      <c r="H963" s="37" t="str">
        <f>VLOOKUP(I963,[1]LibPAS_data!$A$2:$C$601,2,FALSE)</f>
        <v>Navajo County Library District</v>
      </c>
      <c r="I963" s="11" t="s">
        <v>37</v>
      </c>
      <c r="K963" s="37" t="s">
        <v>15</v>
      </c>
      <c r="L963" s="37" t="s">
        <v>16</v>
      </c>
      <c r="M963" s="47">
        <v>15</v>
      </c>
      <c r="N963" s="47">
        <v>22</v>
      </c>
      <c r="O963" s="47">
        <v>0</v>
      </c>
      <c r="P963" s="47">
        <v>0</v>
      </c>
      <c r="S963" s="47">
        <v>18</v>
      </c>
      <c r="V963" s="47">
        <v>0</v>
      </c>
      <c r="W963" s="47">
        <v>22</v>
      </c>
      <c r="X963" s="37" t="s">
        <v>108</v>
      </c>
      <c r="Y963" s="47">
        <v>18</v>
      </c>
      <c r="Z963" s="47">
        <v>0</v>
      </c>
      <c r="AA963" s="47">
        <v>0</v>
      </c>
    </row>
    <row r="964" spans="1:27" x14ac:dyDescent="0.3">
      <c r="A964">
        <f>VLOOKUP(novplus_data[[#This Row],[Locationid]], [1]LibPAS_data!$A$2:$D$264, 4, FALSE)</f>
        <v>13597</v>
      </c>
      <c r="B964" s="8" t="str">
        <f>TEXT(C964,"yyyy")&amp;"-"&amp;"Q"&amp;LOOKUP(MONTH(C964),{1,4,7,10},{1,2,3,4})</f>
        <v>2017-Q3</v>
      </c>
      <c r="C964" s="9">
        <v>42979</v>
      </c>
      <c r="D964" s="43">
        <f>YEAR(DATE(YEAR(novplus_data[[#This Row],[Date]]), MONTH(novplus_data[[#This Row],[Date]])+6,1))</f>
        <v>2018</v>
      </c>
      <c r="E964" t="str">
        <f>TEXT(novplus_data[[#This Row],[Date]], "YYYY")</f>
        <v>2017</v>
      </c>
      <c r="F964" s="43" t="str">
        <f>TEXT(novplus_data[[#This Row],[Date]], "MMM")</f>
        <v>Sep</v>
      </c>
      <c r="G964" s="2" t="str">
        <f>VLOOKUP(I964,[1]LibPAS_data!$A$2:$C$601,3,FALSE)</f>
        <v>Gila</v>
      </c>
      <c r="H964" s="37" t="str">
        <f>VLOOKUP(I964,[1]LibPAS_data!$A$2:$C$601,2,FALSE)</f>
        <v>Payson Public Library</v>
      </c>
      <c r="I964" s="11" t="s">
        <v>94</v>
      </c>
      <c r="K964" s="37" t="s">
        <v>15</v>
      </c>
      <c r="L964" s="37" t="s">
        <v>16</v>
      </c>
      <c r="M964" s="47">
        <v>4</v>
      </c>
      <c r="N964" s="47">
        <v>4</v>
      </c>
      <c r="O964" s="47">
        <v>0</v>
      </c>
      <c r="P964" s="47">
        <v>0</v>
      </c>
      <c r="S964" s="47">
        <v>1</v>
      </c>
      <c r="V964" s="47">
        <v>0</v>
      </c>
      <c r="W964" s="47">
        <v>4</v>
      </c>
      <c r="X964" s="37" t="s">
        <v>108</v>
      </c>
      <c r="Y964" s="47">
        <v>1</v>
      </c>
      <c r="Z964" s="47">
        <v>0</v>
      </c>
      <c r="AA964" s="47">
        <v>0</v>
      </c>
    </row>
    <row r="965" spans="1:27" x14ac:dyDescent="0.3">
      <c r="A965">
        <f>VLOOKUP(novplus_data[[#This Row],[Locationid]], [1]LibPAS_data!$A$2:$D$264, 4, FALSE)</f>
        <v>405419</v>
      </c>
      <c r="B965" s="8" t="str">
        <f>TEXT(C965,"yyyy")&amp;"-"&amp;"Q"&amp;LOOKUP(MONTH(C965),{1,4,7,10},{1,2,3,4})</f>
        <v>2017-Q3</v>
      </c>
      <c r="C965" s="9">
        <v>42979</v>
      </c>
      <c r="D965" s="43">
        <f>YEAR(DATE(YEAR(novplus_data[[#This Row],[Date]]), MONTH(novplus_data[[#This Row],[Date]])+6,1))</f>
        <v>2018</v>
      </c>
      <c r="E965" t="str">
        <f>TEXT(novplus_data[[#This Row],[Date]], "YYYY")</f>
        <v>2017</v>
      </c>
      <c r="F965" s="43" t="str">
        <f>TEXT(novplus_data[[#This Row],[Date]], "MMM")</f>
        <v>Sep</v>
      </c>
      <c r="G965" s="2" t="str">
        <f>VLOOKUP(I965,[1]LibPAS_data!$A$2:$C$601,3,FALSE)</f>
        <v>Pima</v>
      </c>
      <c r="H965" s="37" t="str">
        <f>VLOOKUP(I965,[1]LibPAS_data!$A$2:$C$601,2,FALSE)</f>
        <v>Pima County Public Library</v>
      </c>
      <c r="I965" s="11" t="s">
        <v>38</v>
      </c>
      <c r="K965" s="37" t="s">
        <v>15</v>
      </c>
      <c r="L965" s="37" t="s">
        <v>16</v>
      </c>
      <c r="M965" s="47">
        <v>199</v>
      </c>
      <c r="N965" s="47">
        <v>357</v>
      </c>
      <c r="O965" s="47">
        <v>0</v>
      </c>
      <c r="P965" s="47">
        <v>0</v>
      </c>
      <c r="S965" s="47">
        <v>492</v>
      </c>
      <c r="V965" s="47">
        <v>58</v>
      </c>
      <c r="W965" s="47">
        <v>357</v>
      </c>
      <c r="X965" s="37" t="s">
        <v>108</v>
      </c>
      <c r="Y965" s="47">
        <v>550</v>
      </c>
      <c r="Z965" s="47">
        <v>58</v>
      </c>
      <c r="AA965" s="47">
        <v>0</v>
      </c>
    </row>
    <row r="966" spans="1:27" x14ac:dyDescent="0.3">
      <c r="A966">
        <f>VLOOKUP(novplus_data[[#This Row],[Locationid]], [1]LibPAS_data!$A$2:$D$264, 4, FALSE)</f>
        <v>8901</v>
      </c>
      <c r="B966" s="8" t="str">
        <f>TEXT(C966,"yyyy")&amp;"-"&amp;"Q"&amp;LOOKUP(MONTH(C966),{1,4,7,10},{1,2,3,4})</f>
        <v>2017-Q3</v>
      </c>
      <c r="C966" s="9">
        <v>42979</v>
      </c>
      <c r="D966" s="43">
        <f>YEAR(DATE(YEAR(novplus_data[[#This Row],[Date]]), MONTH(novplus_data[[#This Row],[Date]])+6,1))</f>
        <v>2018</v>
      </c>
      <c r="E966" t="str">
        <f>TEXT(novplus_data[[#This Row],[Date]], "YYYY")</f>
        <v>2017</v>
      </c>
      <c r="F966" s="43" t="str">
        <f>TEXT(novplus_data[[#This Row],[Date]], "MMM")</f>
        <v>Sep</v>
      </c>
      <c r="G966" s="2" t="str">
        <f>VLOOKUP(I966,[1]LibPAS_data!$A$2:$C$601,3,FALSE)</f>
        <v>Pinal</v>
      </c>
      <c r="H966" s="37" t="str">
        <f>VLOOKUP(I966,[1]LibPAS_data!$A$2:$C$601,2,FALSE)</f>
        <v>Pinal County Library District</v>
      </c>
      <c r="I966" s="11" t="s">
        <v>54</v>
      </c>
      <c r="K966" s="37" t="s">
        <v>15</v>
      </c>
      <c r="L966" s="37" t="s">
        <v>16</v>
      </c>
      <c r="M966" s="47">
        <v>73</v>
      </c>
      <c r="N966" s="47">
        <v>188</v>
      </c>
      <c r="O966" s="47">
        <v>0</v>
      </c>
      <c r="P966" s="47">
        <v>0</v>
      </c>
      <c r="S966" s="47">
        <v>164</v>
      </c>
      <c r="V966" s="47">
        <v>9</v>
      </c>
      <c r="W966" s="47">
        <v>188</v>
      </c>
      <c r="X966" s="37" t="s">
        <v>108</v>
      </c>
      <c r="Y966" s="47">
        <v>173</v>
      </c>
      <c r="Z966" s="47">
        <v>9</v>
      </c>
      <c r="AA966" s="47">
        <v>0</v>
      </c>
    </row>
    <row r="967" spans="1:27" x14ac:dyDescent="0.3">
      <c r="A967">
        <f>VLOOKUP(novplus_data[[#This Row],[Locationid]], [1]LibPAS_data!$A$2:$D$264, 4, FALSE)</f>
        <v>29416</v>
      </c>
      <c r="B967" s="8" t="str">
        <f>TEXT(C967,"yyyy")&amp;"-"&amp;"Q"&amp;LOOKUP(MONTH(C967),{1,4,7,10},{1,2,3,4})</f>
        <v>2017-Q3</v>
      </c>
      <c r="C967" s="9">
        <v>42979</v>
      </c>
      <c r="D967" s="43">
        <f>YEAR(DATE(YEAR(novplus_data[[#This Row],[Date]]), MONTH(novplus_data[[#This Row],[Date]])+6,1))</f>
        <v>2018</v>
      </c>
      <c r="E967" t="str">
        <f>TEXT(novplus_data[[#This Row],[Date]], "YYYY")</f>
        <v>2017</v>
      </c>
      <c r="F967" s="43" t="str">
        <f>TEXT(novplus_data[[#This Row],[Date]], "MMM")</f>
        <v>Sep</v>
      </c>
      <c r="G967" s="2" t="str">
        <f>VLOOKUP(I967,[1]LibPAS_data!$A$2:$C$601,3,FALSE)</f>
        <v>Yavapai</v>
      </c>
      <c r="H967" s="37" t="str">
        <f>VLOOKUP(I967,[1]LibPAS_data!$A$2:$C$601,2,FALSE)</f>
        <v>Prescott Public Library</v>
      </c>
      <c r="I967" s="11" t="s">
        <v>39</v>
      </c>
      <c r="K967" s="37" t="s">
        <v>15</v>
      </c>
      <c r="L967" s="37" t="s">
        <v>16</v>
      </c>
      <c r="M967" s="47">
        <v>69</v>
      </c>
      <c r="N967" s="47">
        <v>104</v>
      </c>
      <c r="O967" s="47">
        <v>0</v>
      </c>
      <c r="P967" s="47">
        <v>0</v>
      </c>
      <c r="S967" s="47">
        <v>155</v>
      </c>
      <c r="V967" s="47">
        <v>24</v>
      </c>
      <c r="W967" s="47">
        <v>104</v>
      </c>
      <c r="X967" s="37" t="s">
        <v>108</v>
      </c>
      <c r="Y967" s="47">
        <v>179</v>
      </c>
      <c r="Z967" s="47">
        <v>24</v>
      </c>
      <c r="AA967" s="47">
        <v>0</v>
      </c>
    </row>
    <row r="968" spans="1:27" x14ac:dyDescent="0.3">
      <c r="A968">
        <f>VLOOKUP(novplus_data[[#This Row],[Locationid]], [1]LibPAS_data!$A$2:$D$264, 4, FALSE)</f>
        <v>9301</v>
      </c>
      <c r="B968" s="8" t="str">
        <f>TEXT(C968,"yyyy")&amp;"-"&amp;"Q"&amp;LOOKUP(MONTH(C968),{1,4,7,10},{1,2,3,4})</f>
        <v>2017-Q3</v>
      </c>
      <c r="C968" s="9">
        <v>42979</v>
      </c>
      <c r="D968" s="43">
        <f>YEAR(DATE(YEAR(novplus_data[[#This Row],[Date]]), MONTH(novplus_data[[#This Row],[Date]])+6,1))</f>
        <v>2018</v>
      </c>
      <c r="E968" t="str">
        <f>TEXT(novplus_data[[#This Row],[Date]], "YYYY")</f>
        <v>2017</v>
      </c>
      <c r="F968" s="43" t="str">
        <f>TEXT(novplus_data[[#This Row],[Date]], "MMM")</f>
        <v>Sep</v>
      </c>
      <c r="G968" s="2" t="str">
        <f>VLOOKUP(I968,[1]LibPAS_data!$A$2:$C$601,3,FALSE)</f>
        <v>Yavapai</v>
      </c>
      <c r="H968" s="37" t="str">
        <f>VLOOKUP(I968,[1]LibPAS_data!$A$2:$C$601,2,FALSE)</f>
        <v>Yavapai County Library District</v>
      </c>
      <c r="I968" s="2" t="s">
        <v>43</v>
      </c>
      <c r="K968" s="37" t="s">
        <v>15</v>
      </c>
      <c r="L968" s="37" t="s">
        <v>16</v>
      </c>
      <c r="M968" s="47">
        <v>6</v>
      </c>
      <c r="N968" s="47">
        <v>10</v>
      </c>
      <c r="O968" s="47">
        <v>0</v>
      </c>
      <c r="P968" s="47">
        <v>0</v>
      </c>
      <c r="S968" s="47">
        <v>5</v>
      </c>
      <c r="V968" s="47">
        <v>0</v>
      </c>
      <c r="W968" s="47">
        <v>10</v>
      </c>
      <c r="X968" s="37" t="s">
        <v>108</v>
      </c>
      <c r="Y968" s="47">
        <v>5</v>
      </c>
      <c r="Z968" s="47">
        <v>0</v>
      </c>
      <c r="AA968" s="47">
        <v>0</v>
      </c>
    </row>
    <row r="969" spans="1:27" x14ac:dyDescent="0.3">
      <c r="A969" s="2" t="e">
        <f>VLOOKUP(novplus_data[[#This Row],[Locationid]], [1]LibPAS_data!$A$2:$D$264, 4, FALSE)</f>
        <v>#N/A</v>
      </c>
      <c r="B969" s="14" t="str">
        <f>TEXT(C969,"yyyy")&amp;"-"&amp;"Q"&amp;LOOKUP(MONTH(C969),{1,4,7,10},{1,2,3,4})</f>
        <v>2017-Q3</v>
      </c>
      <c r="C969" s="9">
        <v>42979</v>
      </c>
      <c r="D969" s="43">
        <f>YEAR(DATE(YEAR(novplus_data[[#This Row],[Date]]), MONTH(novplus_data[[#This Row],[Date]])+6,1))</f>
        <v>2018</v>
      </c>
      <c r="E969" s="2" t="str">
        <f>TEXT(novplus_data[[#This Row],[Date]], "YYYY")</f>
        <v>2017</v>
      </c>
      <c r="F969" s="43" t="str">
        <f>TEXT(novplus_data[[#This Row],[Date]], "MMM")</f>
        <v>Sep</v>
      </c>
      <c r="G969" s="2" t="str">
        <f>VLOOKUP(I969,[1]LibPAS_data!$A$2:$C$601,3,FALSE)</f>
        <v>Yuma</v>
      </c>
      <c r="H969" s="37" t="str">
        <f>VLOOKUP(I969,[1]LibPAS_data!$A$2:$C$601,2,FALSE)</f>
        <v>Yuma County Library District</v>
      </c>
      <c r="I969" s="16" t="s">
        <v>44</v>
      </c>
      <c r="J969" s="2"/>
      <c r="K969" s="37" t="s">
        <v>15</v>
      </c>
      <c r="L969" s="2" t="s">
        <v>16</v>
      </c>
      <c r="M969" s="49">
        <v>52</v>
      </c>
      <c r="N969" s="49">
        <v>75</v>
      </c>
      <c r="O969" s="49">
        <v>0</v>
      </c>
      <c r="P969" s="49">
        <v>0</v>
      </c>
      <c r="Q969" s="2"/>
      <c r="R969" s="2"/>
      <c r="S969" s="49">
        <v>72</v>
      </c>
      <c r="T969" s="2"/>
      <c r="U969" s="2"/>
      <c r="V969" s="49">
        <v>0</v>
      </c>
      <c r="W969" s="49">
        <v>75</v>
      </c>
      <c r="X969" s="2" t="s">
        <v>108</v>
      </c>
      <c r="Y969" s="49">
        <v>72</v>
      </c>
      <c r="Z969" s="49">
        <v>0</v>
      </c>
      <c r="AA969" s="49">
        <v>0</v>
      </c>
    </row>
    <row r="970" spans="1:27" x14ac:dyDescent="0.3">
      <c r="A970">
        <f>VLOOKUP(novplus_data[[#This Row],[Locationid]], [1]LibPAS_data!$A$2:$D$264, 4, FALSE)</f>
        <v>11452</v>
      </c>
      <c r="B970" s="8" t="str">
        <f>TEXT(C970,"yyyy")&amp;"-"&amp;"Q"&amp;LOOKUP(MONTH(C970),{1,4,7,10},{1,2,3,4})</f>
        <v>2017-Q4</v>
      </c>
      <c r="C970" s="9">
        <v>43009</v>
      </c>
      <c r="D970" s="43">
        <f>YEAR(DATE(YEAR(novplus_data[[#This Row],[Date]]), MONTH(novplus_data[[#This Row],[Date]])+6,1))</f>
        <v>2018</v>
      </c>
      <c r="E970" t="str">
        <f>TEXT(novplus_data[[#This Row],[Date]], "YYYY")</f>
        <v>2017</v>
      </c>
      <c r="F970" s="43" t="str">
        <f>TEXT(novplus_data[[#This Row],[Date]], "MMM")</f>
        <v>Oct</v>
      </c>
      <c r="G970" t="str">
        <f>VLOOKUP(I970,[1]LibPAS_data!$A$2:$C$601,3,FALSE)</f>
        <v>Apache</v>
      </c>
      <c r="H970" s="37" t="str">
        <f>VLOOKUP(I970,[1]LibPAS_data!$A$2:$C$601,2,FALSE)</f>
        <v>Apache County Library District Office</v>
      </c>
      <c r="I970" s="11" t="s">
        <v>29</v>
      </c>
      <c r="J970" s="37" t="s">
        <v>111</v>
      </c>
      <c r="K970" s="37" t="s">
        <v>15</v>
      </c>
      <c r="L970" s="37" t="s">
        <v>16</v>
      </c>
      <c r="M970" s="47">
        <v>2</v>
      </c>
      <c r="N970" s="47">
        <v>2</v>
      </c>
      <c r="O970" s="47">
        <v>0</v>
      </c>
      <c r="P970" s="47">
        <v>0</v>
      </c>
      <c r="S970" s="47">
        <v>0</v>
      </c>
      <c r="V970" s="47">
        <v>0</v>
      </c>
      <c r="W970" s="47">
        <v>2</v>
      </c>
      <c r="X970" s="37" t="s">
        <v>108</v>
      </c>
      <c r="Y970" s="47">
        <v>0</v>
      </c>
      <c r="Z970" s="47">
        <v>0</v>
      </c>
      <c r="AA970" s="47">
        <v>0</v>
      </c>
    </row>
    <row r="971" spans="1:27" x14ac:dyDescent="0.3">
      <c r="A971" t="e">
        <f>VLOOKUP(novplus_data[[#This Row],[Locationid]], [1]LibPAS_data!$A$2:$D$264, 4, FALSE)</f>
        <v>#N/A</v>
      </c>
      <c r="B971" s="8" t="str">
        <f>TEXT(C971,"yyyy")&amp;"-"&amp;"Q"&amp;LOOKUP(MONTH(C971),{1,4,7,10},{1,2,3,4})</f>
        <v>2017-Q4</v>
      </c>
      <c r="C971" s="9">
        <v>43009</v>
      </c>
      <c r="D971" s="43">
        <f>YEAR(DATE(YEAR(novplus_data[[#This Row],[Date]]), MONTH(novplus_data[[#This Row],[Date]])+6,1))</f>
        <v>2018</v>
      </c>
      <c r="E971" t="str">
        <f>TEXT(novplus_data[[#This Row],[Date]], "YYYY")</f>
        <v>2017</v>
      </c>
      <c r="F971" s="43" t="str">
        <f>TEXT(novplus_data[[#This Row],[Date]], "MMM")</f>
        <v>Oct</v>
      </c>
      <c r="G971" t="str">
        <f>VLOOKUP(I971,[1]LibPAS_data!$A$2:$C$601,3,FALSE)</f>
        <v>State</v>
      </c>
      <c r="H971" s="37" t="str">
        <f>VLOOKUP(I971,[1]LibPAS_data!$A$2:$C$601,2,FALSE)</f>
        <v>Arizona State Library</v>
      </c>
      <c r="I971" s="11" t="s">
        <v>42</v>
      </c>
      <c r="J971" s="37" t="s">
        <v>114</v>
      </c>
      <c r="K971" s="37" t="s">
        <v>17</v>
      </c>
      <c r="L971" s="37" t="s">
        <v>16</v>
      </c>
      <c r="M971" s="47">
        <v>2</v>
      </c>
      <c r="N971" s="47">
        <v>1</v>
      </c>
      <c r="O971" s="47">
        <v>0</v>
      </c>
      <c r="P971" s="47">
        <v>0</v>
      </c>
      <c r="S971" s="47">
        <v>3</v>
      </c>
      <c r="V971" s="47">
        <v>0</v>
      </c>
      <c r="W971" s="47">
        <v>1</v>
      </c>
      <c r="X971" s="37" t="s">
        <v>108</v>
      </c>
      <c r="Y971" s="47">
        <v>3</v>
      </c>
      <c r="Z971" s="47">
        <v>0</v>
      </c>
      <c r="AA971" s="47">
        <v>0</v>
      </c>
    </row>
    <row r="972" spans="1:27" x14ac:dyDescent="0.3">
      <c r="A972" t="e">
        <f>VLOOKUP(novplus_data[[#This Row],[Locationid]], [1]LibPAS_data!$A$2:$D$264, 4, FALSE)</f>
        <v>#N/A</v>
      </c>
      <c r="B972" s="8" t="str">
        <f>TEXT(C972,"yyyy")&amp;"-"&amp;"Q"&amp;LOOKUP(MONTH(C972),{1,4,7,10},{1,2,3,4})</f>
        <v>2017-Q4</v>
      </c>
      <c r="C972" s="9">
        <v>43009</v>
      </c>
      <c r="D972" s="43">
        <f>YEAR(DATE(YEAR(novplus_data[[#This Row],[Date]]), MONTH(novplus_data[[#This Row],[Date]])+6,1))</f>
        <v>2018</v>
      </c>
      <c r="E972" t="str">
        <f>TEXT(novplus_data[[#This Row],[Date]], "YYYY")</f>
        <v>2017</v>
      </c>
      <c r="F972" s="43" t="str">
        <f>TEXT(novplus_data[[#This Row],[Date]], "MMM")</f>
        <v>Oct</v>
      </c>
      <c r="G972" t="str">
        <f>VLOOKUP(I972,[1]LibPAS_data!$A$2:$C$601,3,FALSE)</f>
        <v>State</v>
      </c>
      <c r="H972" s="37" t="str">
        <f>VLOOKUP(I972,[1]LibPAS_data!$A$2:$C$601,2,FALSE)</f>
        <v>Arizona State Library</v>
      </c>
      <c r="I972" s="11" t="s">
        <v>42</v>
      </c>
      <c r="J972" s="37" t="s">
        <v>111</v>
      </c>
      <c r="K972" s="37" t="s">
        <v>15</v>
      </c>
      <c r="L972" s="37" t="s">
        <v>16</v>
      </c>
      <c r="M972" s="47">
        <v>56</v>
      </c>
      <c r="N972" s="47">
        <v>64</v>
      </c>
      <c r="O972" s="47">
        <v>0</v>
      </c>
      <c r="P972" s="47">
        <v>0</v>
      </c>
      <c r="S972" s="47">
        <v>26</v>
      </c>
      <c r="V972" s="47">
        <v>0</v>
      </c>
      <c r="W972" s="47">
        <v>64</v>
      </c>
      <c r="X972" s="37" t="s">
        <v>108</v>
      </c>
      <c r="Y972" s="47">
        <v>26</v>
      </c>
      <c r="Z972" s="47">
        <v>0</v>
      </c>
      <c r="AA972" s="47">
        <v>0</v>
      </c>
    </row>
    <row r="973" spans="1:27" x14ac:dyDescent="0.3">
      <c r="A973" t="e">
        <f>VLOOKUP(novplus_data[[#This Row],[Locationid]], [1]LibPAS_data!$A$2:$D$264, 4, FALSE)</f>
        <v>#N/A</v>
      </c>
      <c r="B973" s="8" t="str">
        <f>TEXT(C973,"yyyy")&amp;"-"&amp;"Q"&amp;LOOKUP(MONTH(C973),{1,4,7,10},{1,2,3,4})</f>
        <v>2017-Q4</v>
      </c>
      <c r="C973" s="9">
        <v>43009</v>
      </c>
      <c r="D973" s="43">
        <f>YEAR(DATE(YEAR(novplus_data[[#This Row],[Date]]), MONTH(novplus_data[[#This Row],[Date]])+6,1))</f>
        <v>2018</v>
      </c>
      <c r="E973" t="str">
        <f>TEXT(novplus_data[[#This Row],[Date]], "YYYY")</f>
        <v>2017</v>
      </c>
      <c r="F973" s="43" t="str">
        <f>TEXT(novplus_data[[#This Row],[Date]], "MMM")</f>
        <v>Oct</v>
      </c>
      <c r="G973" t="str">
        <f>VLOOKUP(I973,[1]LibPAS_data!$A$2:$C$601,3,FALSE)</f>
        <v>State</v>
      </c>
      <c r="H973" s="37" t="str">
        <f>VLOOKUP(I973,[1]LibPAS_data!$A$2:$C$601,2,FALSE)</f>
        <v>Arizona State Library</v>
      </c>
      <c r="I973" s="11" t="s">
        <v>42</v>
      </c>
      <c r="J973" s="37" t="s">
        <v>111</v>
      </c>
      <c r="K973" s="37" t="s">
        <v>17</v>
      </c>
      <c r="L973" s="37" t="s">
        <v>16</v>
      </c>
      <c r="M973" s="47">
        <v>269</v>
      </c>
      <c r="N973" s="47">
        <v>457</v>
      </c>
      <c r="O973" s="47">
        <v>1</v>
      </c>
      <c r="P973" s="47">
        <v>1</v>
      </c>
      <c r="S973" s="47">
        <v>416</v>
      </c>
      <c r="V973" s="47">
        <v>0</v>
      </c>
      <c r="W973" s="47">
        <v>457</v>
      </c>
      <c r="X973" s="37" t="s">
        <v>108</v>
      </c>
      <c r="Y973" s="47">
        <v>417</v>
      </c>
      <c r="Z973" s="47">
        <v>0</v>
      </c>
      <c r="AA973" s="47">
        <v>0</v>
      </c>
    </row>
    <row r="974" spans="1:27" x14ac:dyDescent="0.3">
      <c r="A974">
        <f>VLOOKUP(novplus_data[[#This Row],[Locationid]], [1]LibPAS_data!$A$2:$D$264, 4, FALSE)</f>
        <v>1469</v>
      </c>
      <c r="B974" s="8" t="str">
        <f>TEXT(C974,"yyyy")&amp;"-"&amp;"Q"&amp;LOOKUP(MONTH(C974),{1,4,7,10},{1,2,3,4})</f>
        <v>2017-Q4</v>
      </c>
      <c r="C974" s="9">
        <v>43009</v>
      </c>
      <c r="D974" s="43">
        <f>YEAR(DATE(YEAR(novplus_data[[#This Row],[Date]]), MONTH(novplus_data[[#This Row],[Date]])+6,1))</f>
        <v>2018</v>
      </c>
      <c r="E974" t="str">
        <f>TEXT(novplus_data[[#This Row],[Date]], "YYYY")</f>
        <v>2017</v>
      </c>
      <c r="F974" s="43" t="str">
        <f>TEXT(novplus_data[[#This Row],[Date]], "MMM")</f>
        <v>Oct</v>
      </c>
      <c r="G974" t="str">
        <f>VLOOKUP(I974,[1]LibPAS_data!$A$2:$C$601,3,FALSE)</f>
        <v>Cochise</v>
      </c>
      <c r="H974" s="37" t="str">
        <f>VLOOKUP(I974,[1]LibPAS_data!$A$2:$C$601,2,FALSE)</f>
        <v>Cochise County Library District</v>
      </c>
      <c r="I974" s="11" t="s">
        <v>32</v>
      </c>
      <c r="J974" s="37" t="s">
        <v>111</v>
      </c>
      <c r="K974" s="37" t="s">
        <v>18</v>
      </c>
      <c r="L974" s="37" t="s">
        <v>16</v>
      </c>
      <c r="M974" s="47">
        <v>95</v>
      </c>
      <c r="N974" s="47">
        <v>113</v>
      </c>
      <c r="O974" s="47">
        <v>1</v>
      </c>
      <c r="P974" s="47">
        <v>1</v>
      </c>
      <c r="S974" s="47">
        <v>123</v>
      </c>
      <c r="V974" s="47">
        <v>0</v>
      </c>
      <c r="W974" s="47">
        <v>113</v>
      </c>
      <c r="X974" s="37" t="s">
        <v>108</v>
      </c>
      <c r="Y974" s="47">
        <v>124</v>
      </c>
      <c r="Z974" s="47">
        <v>0</v>
      </c>
      <c r="AA974" s="47">
        <v>0</v>
      </c>
    </row>
    <row r="975" spans="1:27" x14ac:dyDescent="0.3">
      <c r="A975">
        <f>VLOOKUP(novplus_data[[#This Row],[Locationid]], [1]LibPAS_data!$A$2:$D$264, 4, FALSE)</f>
        <v>72247</v>
      </c>
      <c r="B975" s="8" t="str">
        <f>TEXT(C975,"yyyy")&amp;"-"&amp;"Q"&amp;LOOKUP(MONTH(C975),{1,4,7,10},{1,2,3,4})</f>
        <v>2017-Q4</v>
      </c>
      <c r="C975" s="9">
        <v>43009</v>
      </c>
      <c r="D975" s="43">
        <f>YEAR(DATE(YEAR(novplus_data[[#This Row],[Date]]), MONTH(novplus_data[[#This Row],[Date]])+6,1))</f>
        <v>2018</v>
      </c>
      <c r="E975" t="str">
        <f>TEXT(novplus_data[[#This Row],[Date]], "YYYY")</f>
        <v>2017</v>
      </c>
      <c r="F975" s="43" t="str">
        <f>TEXT(novplus_data[[#This Row],[Date]], "MMM")</f>
        <v>Oct</v>
      </c>
      <c r="G975" t="str">
        <f>VLOOKUP(I975,[1]LibPAS_data!$A$2:$C$601,3,FALSE)</f>
        <v>Coconino</v>
      </c>
      <c r="H975" s="37" t="str">
        <f>VLOOKUP(I975,[1]LibPAS_data!$A$2:$C$601,2,FALSE)</f>
        <v>Flagstaff City-Coconino County Public Library</v>
      </c>
      <c r="I975" s="11" t="s">
        <v>33</v>
      </c>
      <c r="J975" s="37" t="s">
        <v>111</v>
      </c>
      <c r="K975" s="37" t="s">
        <v>15</v>
      </c>
      <c r="L975" s="37" t="s">
        <v>16</v>
      </c>
      <c r="M975" s="47">
        <v>128</v>
      </c>
      <c r="N975" s="47">
        <v>285</v>
      </c>
      <c r="O975" s="47">
        <v>0</v>
      </c>
      <c r="P975" s="47">
        <v>0</v>
      </c>
      <c r="S975" s="47">
        <v>206</v>
      </c>
      <c r="V975" s="47">
        <v>105</v>
      </c>
      <c r="W975" s="47">
        <v>285</v>
      </c>
      <c r="X975" s="37" t="s">
        <v>108</v>
      </c>
      <c r="Y975" s="47">
        <v>311</v>
      </c>
      <c r="Z975" s="47">
        <v>105</v>
      </c>
      <c r="AA975" s="47">
        <v>0</v>
      </c>
    </row>
    <row r="976" spans="1:27" x14ac:dyDescent="0.3">
      <c r="A976">
        <f>VLOOKUP(novplus_data[[#This Row],[Locationid]], [1]LibPAS_data!$A$2:$D$264, 4, FALSE)</f>
        <v>72</v>
      </c>
      <c r="B976" s="8" t="str">
        <f>TEXT(C976,"yyyy")&amp;"-"&amp;"Q"&amp;LOOKUP(MONTH(C976),{1,4,7,10},{1,2,3,4})</f>
        <v>2017-Q4</v>
      </c>
      <c r="C976" s="9">
        <v>43009</v>
      </c>
      <c r="D976" s="43">
        <f>YEAR(DATE(YEAR(novplus_data[[#This Row],[Date]]), MONTH(novplus_data[[#This Row],[Date]])+6,1))</f>
        <v>2018</v>
      </c>
      <c r="E976" t="str">
        <f>TEXT(novplus_data[[#This Row],[Date]], "YYYY")</f>
        <v>2017</v>
      </c>
      <c r="F976" s="43" t="str">
        <f>TEXT(novplus_data[[#This Row],[Date]], "MMM")</f>
        <v>Oct</v>
      </c>
      <c r="G976" t="str">
        <f>VLOOKUP(I976,[1]LibPAS_data!$A$2:$C$601,3,FALSE)</f>
        <v>Gila</v>
      </c>
      <c r="H976" s="37" t="str">
        <f>VLOOKUP(I976,[1]LibPAS_data!$A$2:$C$601,2,FALSE)</f>
        <v>Gila County Library District</v>
      </c>
      <c r="I976" s="13" t="s">
        <v>34</v>
      </c>
      <c r="J976" s="37" t="s">
        <v>111</v>
      </c>
      <c r="K976" s="37" t="s">
        <v>15</v>
      </c>
      <c r="L976" s="37" t="s">
        <v>16</v>
      </c>
      <c r="M976" s="47">
        <v>29</v>
      </c>
      <c r="N976" s="47">
        <v>40</v>
      </c>
      <c r="O976" s="47">
        <v>0</v>
      </c>
      <c r="P976" s="47">
        <v>0</v>
      </c>
      <c r="S976" s="47">
        <v>17</v>
      </c>
      <c r="V976" s="47">
        <v>0</v>
      </c>
      <c r="W976" s="47">
        <v>40</v>
      </c>
      <c r="X976" s="37" t="s">
        <v>108</v>
      </c>
      <c r="Y976" s="47">
        <v>17</v>
      </c>
      <c r="Z976" s="47">
        <v>0</v>
      </c>
      <c r="AA976" s="47">
        <v>0</v>
      </c>
    </row>
    <row r="977" spans="1:27" x14ac:dyDescent="0.3">
      <c r="A977" t="e">
        <f>VLOOKUP(novplus_data[[#This Row],[Locationid]], [1]LibPAS_data!$A$2:$D$264, 4, FALSE)</f>
        <v>#N/A</v>
      </c>
      <c r="B977" s="8" t="str">
        <f>TEXT(C977,"yyyy")&amp;"-"&amp;"Q"&amp;LOOKUP(MONTH(C977),{1,4,7,10},{1,2,3,4})</f>
        <v>2017-Q4</v>
      </c>
      <c r="C977" s="9">
        <v>43009</v>
      </c>
      <c r="D977" s="43">
        <f>YEAR(DATE(YEAR(novplus_data[[#This Row],[Date]]), MONTH(novplus_data[[#This Row],[Date]])+6,1))</f>
        <v>2018</v>
      </c>
      <c r="E977" t="str">
        <f>TEXT(novplus_data[[#This Row],[Date]], "YYYY")</f>
        <v>2017</v>
      </c>
      <c r="F977" s="43" t="str">
        <f>TEXT(novplus_data[[#This Row],[Date]], "MMM")</f>
        <v>Oct</v>
      </c>
      <c r="G977" t="str">
        <f>VLOOKUP(I977,[1]LibPAS_data!$A$2:$C$601,3,FALSE)</f>
        <v>Mohave</v>
      </c>
      <c r="H977" s="37" t="str">
        <f>VLOOKUP(I977,[1]LibPAS_data!$A$2:$C$601,2,FALSE)</f>
        <v>Kingman Branch Library</v>
      </c>
      <c r="I977" s="11" t="s">
        <v>93</v>
      </c>
      <c r="J977" s="37" t="s">
        <v>111</v>
      </c>
      <c r="K977" s="37" t="s">
        <v>15</v>
      </c>
      <c r="L977" s="37" t="s">
        <v>16</v>
      </c>
      <c r="M977" s="47">
        <v>165</v>
      </c>
      <c r="N977" s="47">
        <v>413</v>
      </c>
      <c r="O977" s="47">
        <v>0</v>
      </c>
      <c r="P977" s="47">
        <v>0</v>
      </c>
      <c r="S977" s="47">
        <v>360</v>
      </c>
      <c r="V977" s="47">
        <v>0</v>
      </c>
      <c r="W977" s="47">
        <v>413</v>
      </c>
      <c r="X977" s="37" t="s">
        <v>108</v>
      </c>
      <c r="Y977" s="47">
        <v>360</v>
      </c>
      <c r="Z977" s="47">
        <v>0</v>
      </c>
      <c r="AA977" s="47">
        <v>0</v>
      </c>
    </row>
    <row r="978" spans="1:27" x14ac:dyDescent="0.3">
      <c r="A978" t="e">
        <f>VLOOKUP(novplus_data[[#This Row],[Locationid]], [1]LibPAS_data!$A$2:$D$264, 4, FALSE)</f>
        <v>#N/A</v>
      </c>
      <c r="B978" s="8" t="str">
        <f>TEXT(C978,"yyyy")&amp;"-"&amp;"Q"&amp;LOOKUP(MONTH(C978),{1,4,7,10},{1,2,3,4})</f>
        <v>2017-Q4</v>
      </c>
      <c r="C978" s="9">
        <v>43009</v>
      </c>
      <c r="D978" s="43">
        <f>YEAR(DATE(YEAR(novplus_data[[#This Row],[Date]]), MONTH(novplus_data[[#This Row],[Date]])+6,1))</f>
        <v>2018</v>
      </c>
      <c r="E978" t="str">
        <f>TEXT(novplus_data[[#This Row],[Date]], "YYYY")</f>
        <v>2017</v>
      </c>
      <c r="F978" s="43" t="str">
        <f>TEXT(novplus_data[[#This Row],[Date]], "MMM")</f>
        <v>Oct</v>
      </c>
      <c r="G978" t="str">
        <f>VLOOKUP(I978,[1]LibPAS_data!$A$2:$C$601,3,FALSE)</f>
        <v>Mohave</v>
      </c>
      <c r="H978" s="37" t="str">
        <f>VLOOKUP(I978,[1]LibPAS_data!$A$2:$C$601,2,FALSE)</f>
        <v>Lake Havasu Branch Library</v>
      </c>
      <c r="I978" s="11" t="s">
        <v>89</v>
      </c>
      <c r="J978" s="37" t="s">
        <v>111</v>
      </c>
      <c r="K978" s="37" t="s">
        <v>15</v>
      </c>
      <c r="L978" s="37" t="s">
        <v>16</v>
      </c>
      <c r="M978" s="47">
        <v>5</v>
      </c>
      <c r="N978" s="47">
        <v>9</v>
      </c>
      <c r="O978" s="47">
        <v>0</v>
      </c>
      <c r="P978" s="47">
        <v>0</v>
      </c>
      <c r="S978" s="47">
        <v>5</v>
      </c>
      <c r="V978" s="47">
        <v>0</v>
      </c>
      <c r="W978" s="47">
        <v>9</v>
      </c>
      <c r="X978" s="37" t="s">
        <v>108</v>
      </c>
      <c r="Y978" s="47">
        <v>5</v>
      </c>
      <c r="Z978" s="47">
        <v>0</v>
      </c>
      <c r="AA978" s="47">
        <v>0</v>
      </c>
    </row>
    <row r="979" spans="1:27" x14ac:dyDescent="0.3">
      <c r="A979">
        <f>VLOOKUP(novplus_data[[#This Row],[Locationid]], [1]LibPAS_data!$A$2:$D$264, 4, FALSE)</f>
        <v>87143</v>
      </c>
      <c r="B979" s="8" t="str">
        <f>TEXT(C979,"yyyy")&amp;"-"&amp;"Q"&amp;LOOKUP(MONTH(C979),{1,4,7,10},{1,2,3,4})</f>
        <v>2017-Q4</v>
      </c>
      <c r="C979" s="9">
        <v>43009</v>
      </c>
      <c r="D979" s="43">
        <f>YEAR(DATE(YEAR(novplus_data[[#This Row],[Date]]), MONTH(novplus_data[[#This Row],[Date]])+6,1))</f>
        <v>2018</v>
      </c>
      <c r="E979" t="str">
        <f>TEXT(novplus_data[[#This Row],[Date]], "YYYY")</f>
        <v>2017</v>
      </c>
      <c r="F979" s="43" t="str">
        <f>TEXT(novplus_data[[#This Row],[Date]], "MMM")</f>
        <v>Oct</v>
      </c>
      <c r="G979" t="str">
        <f>VLOOKUP(I979,[1]LibPAS_data!$A$2:$C$601,3,FALSE)</f>
        <v>Mohave</v>
      </c>
      <c r="H979" s="37" t="str">
        <f>VLOOKUP(I979,[1]LibPAS_data!$A$2:$C$601,2,FALSE)</f>
        <v>Mohave County Library District</v>
      </c>
      <c r="I979" s="11" t="s">
        <v>36</v>
      </c>
      <c r="J979" s="37" t="s">
        <v>111</v>
      </c>
      <c r="K979" s="37" t="s">
        <v>15</v>
      </c>
      <c r="L979" s="37" t="s">
        <v>16</v>
      </c>
      <c r="M979" s="47">
        <v>95</v>
      </c>
      <c r="N979" s="47">
        <v>241</v>
      </c>
      <c r="O979" s="47">
        <v>0</v>
      </c>
      <c r="P979" s="47">
        <v>0</v>
      </c>
      <c r="S979" s="47">
        <v>208</v>
      </c>
      <c r="V979" s="47">
        <v>0</v>
      </c>
      <c r="W979" s="47">
        <v>241</v>
      </c>
      <c r="X979" s="37" t="s">
        <v>108</v>
      </c>
      <c r="Y979" s="47">
        <v>208</v>
      </c>
      <c r="Z979" s="47">
        <v>0</v>
      </c>
      <c r="AA979" s="47">
        <v>0</v>
      </c>
    </row>
    <row r="980" spans="1:27" x14ac:dyDescent="0.3">
      <c r="A980">
        <f>VLOOKUP(novplus_data[[#This Row],[Locationid]], [1]LibPAS_data!$A$2:$D$264, 4, FALSE)</f>
        <v>2461</v>
      </c>
      <c r="B980" s="8" t="str">
        <f>TEXT(C980,"yyyy")&amp;"-"&amp;"Q"&amp;LOOKUP(MONTH(C980),{1,4,7,10},{1,2,3,4})</f>
        <v>2017-Q4</v>
      </c>
      <c r="C980" s="9">
        <v>43009</v>
      </c>
      <c r="D980" s="43">
        <f>YEAR(DATE(YEAR(novplus_data[[#This Row],[Date]]), MONTH(novplus_data[[#This Row],[Date]])+6,1))</f>
        <v>2018</v>
      </c>
      <c r="E980" t="str">
        <f>TEXT(novplus_data[[#This Row],[Date]], "YYYY")</f>
        <v>2017</v>
      </c>
      <c r="F980" s="43" t="str">
        <f>TEXT(novplus_data[[#This Row],[Date]], "MMM")</f>
        <v>Oct</v>
      </c>
      <c r="G980" t="str">
        <f>VLOOKUP(I980,[1]LibPAS_data!$A$2:$C$601,3,FALSE)</f>
        <v>Navajo</v>
      </c>
      <c r="H980" s="37" t="str">
        <f>VLOOKUP(I980,[1]LibPAS_data!$A$2:$C$601,2,FALSE)</f>
        <v>Navajo County Library District</v>
      </c>
      <c r="I980" s="11" t="s">
        <v>37</v>
      </c>
      <c r="J980" s="37" t="s">
        <v>111</v>
      </c>
      <c r="K980" s="37" t="s">
        <v>15</v>
      </c>
      <c r="L980" s="37" t="s">
        <v>16</v>
      </c>
      <c r="M980" s="47">
        <v>19</v>
      </c>
      <c r="N980" s="47">
        <v>17</v>
      </c>
      <c r="O980" s="47">
        <v>0</v>
      </c>
      <c r="P980" s="47">
        <v>0</v>
      </c>
      <c r="S980" s="47">
        <v>21</v>
      </c>
      <c r="V980" s="47">
        <v>0</v>
      </c>
      <c r="W980" s="47">
        <v>17</v>
      </c>
      <c r="X980" s="37" t="s">
        <v>108</v>
      </c>
      <c r="Y980" s="47">
        <v>21</v>
      </c>
      <c r="Z980" s="47">
        <v>0</v>
      </c>
      <c r="AA980" s="47">
        <v>0</v>
      </c>
    </row>
    <row r="981" spans="1:27" x14ac:dyDescent="0.3">
      <c r="A981">
        <f>VLOOKUP(novplus_data[[#This Row],[Locationid]], [1]LibPAS_data!$A$2:$D$264, 4, FALSE)</f>
        <v>13597</v>
      </c>
      <c r="B981" s="8" t="str">
        <f>TEXT(C981,"yyyy")&amp;"-"&amp;"Q"&amp;LOOKUP(MONTH(C981),{1,4,7,10},{1,2,3,4})</f>
        <v>2017-Q4</v>
      </c>
      <c r="C981" s="9">
        <v>43009</v>
      </c>
      <c r="D981" s="43">
        <f>YEAR(DATE(YEAR(novplus_data[[#This Row],[Date]]), MONTH(novplus_data[[#This Row],[Date]])+6,1))</f>
        <v>2018</v>
      </c>
      <c r="E981" t="str">
        <f>TEXT(novplus_data[[#This Row],[Date]], "YYYY")</f>
        <v>2017</v>
      </c>
      <c r="F981" s="43" t="str">
        <f>TEXT(novplus_data[[#This Row],[Date]], "MMM")</f>
        <v>Oct</v>
      </c>
      <c r="G981" t="str">
        <f>VLOOKUP(I981,[1]LibPAS_data!$A$2:$C$601,3,FALSE)</f>
        <v>Gila</v>
      </c>
      <c r="H981" s="37" t="str">
        <f>VLOOKUP(I981,[1]LibPAS_data!$A$2:$C$601,2,FALSE)</f>
        <v>Payson Public Library</v>
      </c>
      <c r="I981" s="11" t="s">
        <v>94</v>
      </c>
      <c r="J981" s="37" t="s">
        <v>111</v>
      </c>
      <c r="K981" s="37" t="s">
        <v>15</v>
      </c>
      <c r="L981" s="37" t="s">
        <v>16</v>
      </c>
      <c r="M981" s="47">
        <v>6</v>
      </c>
      <c r="N981" s="47">
        <v>8</v>
      </c>
      <c r="O981" s="47">
        <v>0</v>
      </c>
      <c r="P981" s="47">
        <v>0</v>
      </c>
      <c r="S981" s="47">
        <v>3</v>
      </c>
      <c r="V981" s="47">
        <v>0</v>
      </c>
      <c r="W981" s="47">
        <v>8</v>
      </c>
      <c r="X981" s="37" t="s">
        <v>108</v>
      </c>
      <c r="Y981" s="47">
        <v>3</v>
      </c>
      <c r="Z981" s="47">
        <v>0</v>
      </c>
      <c r="AA981" s="47">
        <v>0</v>
      </c>
    </row>
    <row r="982" spans="1:27" x14ac:dyDescent="0.3">
      <c r="A982">
        <f>VLOOKUP(novplus_data[[#This Row],[Locationid]], [1]LibPAS_data!$A$2:$D$264, 4, FALSE)</f>
        <v>405419</v>
      </c>
      <c r="B982" s="8" t="str">
        <f>TEXT(C982,"yyyy")&amp;"-"&amp;"Q"&amp;LOOKUP(MONTH(C982),{1,4,7,10},{1,2,3,4})</f>
        <v>2017-Q4</v>
      </c>
      <c r="C982" s="9">
        <v>43009</v>
      </c>
      <c r="D982" s="43">
        <f>YEAR(DATE(YEAR(novplus_data[[#This Row],[Date]]), MONTH(novplus_data[[#This Row],[Date]])+6,1))</f>
        <v>2018</v>
      </c>
      <c r="E982" t="str">
        <f>TEXT(novplus_data[[#This Row],[Date]], "YYYY")</f>
        <v>2017</v>
      </c>
      <c r="F982" s="43" t="str">
        <f>TEXT(novplus_data[[#This Row],[Date]], "MMM")</f>
        <v>Oct</v>
      </c>
      <c r="G982" t="str">
        <f>VLOOKUP(I982,[1]LibPAS_data!$A$2:$C$601,3,FALSE)</f>
        <v>Pima</v>
      </c>
      <c r="H982" s="37" t="str">
        <f>VLOOKUP(I982,[1]LibPAS_data!$A$2:$C$601,2,FALSE)</f>
        <v>Pima County Public Library</v>
      </c>
      <c r="I982" s="11" t="s">
        <v>38</v>
      </c>
      <c r="J982" s="37" t="s">
        <v>111</v>
      </c>
      <c r="K982" s="37" t="s">
        <v>15</v>
      </c>
      <c r="L982" s="37" t="s">
        <v>16</v>
      </c>
      <c r="M982" s="47">
        <v>255</v>
      </c>
      <c r="N982" s="47">
        <v>399</v>
      </c>
      <c r="O982" s="47">
        <v>0</v>
      </c>
      <c r="P982" s="47">
        <v>0</v>
      </c>
      <c r="S982" s="47">
        <v>484</v>
      </c>
      <c r="V982" s="47">
        <v>40</v>
      </c>
      <c r="W982" s="47">
        <v>399</v>
      </c>
      <c r="X982" s="37" t="s">
        <v>108</v>
      </c>
      <c r="Y982" s="47">
        <v>524</v>
      </c>
      <c r="Z982" s="47">
        <v>40</v>
      </c>
      <c r="AA982" s="47">
        <v>0</v>
      </c>
    </row>
    <row r="983" spans="1:27" x14ac:dyDescent="0.3">
      <c r="A983">
        <f>VLOOKUP(novplus_data[[#This Row],[Locationid]], [1]LibPAS_data!$A$2:$D$264, 4, FALSE)</f>
        <v>8901</v>
      </c>
      <c r="B983" s="8" t="str">
        <f>TEXT(C983,"yyyy")&amp;"-"&amp;"Q"&amp;LOOKUP(MONTH(C983),{1,4,7,10},{1,2,3,4})</f>
        <v>2017-Q4</v>
      </c>
      <c r="C983" s="9">
        <v>43009</v>
      </c>
      <c r="D983" s="43">
        <f>YEAR(DATE(YEAR(novplus_data[[#This Row],[Date]]), MONTH(novplus_data[[#This Row],[Date]])+6,1))</f>
        <v>2018</v>
      </c>
      <c r="E983" t="str">
        <f>TEXT(novplus_data[[#This Row],[Date]], "YYYY")</f>
        <v>2017</v>
      </c>
      <c r="F983" s="43" t="str">
        <f>TEXT(novplus_data[[#This Row],[Date]], "MMM")</f>
        <v>Oct</v>
      </c>
      <c r="G983" t="str">
        <f>VLOOKUP(I983,[1]LibPAS_data!$A$2:$C$601,3,FALSE)</f>
        <v>Pinal</v>
      </c>
      <c r="H983" s="37" t="str">
        <f>VLOOKUP(I983,[1]LibPAS_data!$A$2:$C$601,2,FALSE)</f>
        <v>Pinal County Library District</v>
      </c>
      <c r="I983" s="11" t="s">
        <v>54</v>
      </c>
      <c r="J983" s="37" t="s">
        <v>111</v>
      </c>
      <c r="K983" s="37" t="s">
        <v>15</v>
      </c>
      <c r="L983" s="37" t="s">
        <v>16</v>
      </c>
      <c r="M983" s="47">
        <v>38</v>
      </c>
      <c r="N983" s="47">
        <v>105</v>
      </c>
      <c r="O983" s="47">
        <v>0</v>
      </c>
      <c r="P983" s="47">
        <v>0</v>
      </c>
      <c r="S983" s="47">
        <v>66</v>
      </c>
      <c r="V983" s="47">
        <v>2</v>
      </c>
      <c r="W983" s="47">
        <v>105</v>
      </c>
      <c r="X983" s="37" t="s">
        <v>108</v>
      </c>
      <c r="Y983" s="47">
        <v>68</v>
      </c>
      <c r="Z983" s="47">
        <v>2</v>
      </c>
      <c r="AA983" s="47">
        <v>0</v>
      </c>
    </row>
    <row r="984" spans="1:27" x14ac:dyDescent="0.3">
      <c r="A984">
        <f>VLOOKUP(novplus_data[[#This Row],[Locationid]], [1]LibPAS_data!$A$2:$D$264, 4, FALSE)</f>
        <v>29416</v>
      </c>
      <c r="B984" s="8" t="str">
        <f>TEXT(C984,"yyyy")&amp;"-"&amp;"Q"&amp;LOOKUP(MONTH(C984),{1,4,7,10},{1,2,3,4})</f>
        <v>2017-Q4</v>
      </c>
      <c r="C984" s="9">
        <v>43009</v>
      </c>
      <c r="D984" s="43">
        <f>YEAR(DATE(YEAR(novplus_data[[#This Row],[Date]]), MONTH(novplus_data[[#This Row],[Date]])+6,1))</f>
        <v>2018</v>
      </c>
      <c r="E984" t="str">
        <f>TEXT(novplus_data[[#This Row],[Date]], "YYYY")</f>
        <v>2017</v>
      </c>
      <c r="F984" s="43" t="str">
        <f>TEXT(novplus_data[[#This Row],[Date]], "MMM")</f>
        <v>Oct</v>
      </c>
      <c r="G984" t="str">
        <f>VLOOKUP(I984,[1]LibPAS_data!$A$2:$C$601,3,FALSE)</f>
        <v>Yavapai</v>
      </c>
      <c r="H984" s="37" t="str">
        <f>VLOOKUP(I984,[1]LibPAS_data!$A$2:$C$601,2,FALSE)</f>
        <v>Prescott Public Library</v>
      </c>
      <c r="I984" s="11" t="s">
        <v>39</v>
      </c>
      <c r="J984" s="37" t="s">
        <v>111</v>
      </c>
      <c r="K984" s="37" t="s">
        <v>15</v>
      </c>
      <c r="L984" s="37" t="s">
        <v>16</v>
      </c>
      <c r="M984" s="47">
        <v>101</v>
      </c>
      <c r="N984" s="47">
        <v>182</v>
      </c>
      <c r="O984" s="47">
        <v>1</v>
      </c>
      <c r="P984" s="47">
        <v>1</v>
      </c>
      <c r="S984" s="47">
        <v>151</v>
      </c>
      <c r="V984" s="47">
        <v>63</v>
      </c>
      <c r="W984" s="47">
        <v>182</v>
      </c>
      <c r="X984" s="37" t="s">
        <v>108</v>
      </c>
      <c r="Y984" s="47">
        <v>215</v>
      </c>
      <c r="Z984" s="47">
        <v>63</v>
      </c>
      <c r="AA984" s="47">
        <v>0</v>
      </c>
    </row>
    <row r="985" spans="1:27" x14ac:dyDescent="0.3">
      <c r="A985" s="2" t="e">
        <f>VLOOKUP(novplus_data[[#This Row],[Locationid]], [1]LibPAS_data!$A$2:$D$264, 4, FALSE)</f>
        <v>#N/A</v>
      </c>
      <c r="B985" s="14" t="str">
        <f>TEXT(C985,"yyyy")&amp;"-"&amp;"Q"&amp;LOOKUP(MONTH(C985),{1,4,7,10},{1,2,3,4})</f>
        <v>2017-Q4</v>
      </c>
      <c r="C985" s="9">
        <v>43009</v>
      </c>
      <c r="D985" s="43">
        <f>YEAR(DATE(YEAR(novplus_data[[#This Row],[Date]]), MONTH(novplus_data[[#This Row],[Date]])+6,1))</f>
        <v>2018</v>
      </c>
      <c r="E985" s="2" t="str">
        <f>TEXT(novplus_data[[#This Row],[Date]], "YYYY")</f>
        <v>2017</v>
      </c>
      <c r="F985" s="43" t="str">
        <f>TEXT(novplus_data[[#This Row],[Date]], "MMM")</f>
        <v>Oct</v>
      </c>
      <c r="G985" s="2" t="str">
        <f>VLOOKUP(I985,[1]LibPAS_data!$A$2:$C$601,3,FALSE)</f>
        <v>Yuma</v>
      </c>
      <c r="H985" s="37" t="str">
        <f>VLOOKUP(I985,[1]LibPAS_data!$A$2:$C$601,2,FALSE)</f>
        <v>Yuma County Library District</v>
      </c>
      <c r="I985" s="16" t="s">
        <v>44</v>
      </c>
      <c r="J985" s="2" t="s">
        <v>111</v>
      </c>
      <c r="K985" s="2" t="s">
        <v>15</v>
      </c>
      <c r="L985" s="2" t="s">
        <v>16</v>
      </c>
      <c r="M985" s="49">
        <v>20</v>
      </c>
      <c r="N985" s="49">
        <v>31</v>
      </c>
      <c r="O985" s="49">
        <v>0</v>
      </c>
      <c r="P985" s="49">
        <v>0</v>
      </c>
      <c r="Q985" s="2"/>
      <c r="R985" s="2"/>
      <c r="S985" s="49">
        <v>22</v>
      </c>
      <c r="T985" s="2"/>
      <c r="U985" s="2"/>
      <c r="V985" s="49">
        <v>0</v>
      </c>
      <c r="W985" s="49">
        <v>31</v>
      </c>
      <c r="X985" s="2" t="s">
        <v>108</v>
      </c>
      <c r="Y985" s="49">
        <v>22</v>
      </c>
      <c r="Z985" s="49">
        <v>0</v>
      </c>
      <c r="AA985" s="49">
        <v>0</v>
      </c>
    </row>
    <row r="986" spans="1:27" x14ac:dyDescent="0.3">
      <c r="A986">
        <f>VLOOKUP(novplus_data[[#This Row],[Locationid]], [1]LibPAS_data!$A$2:$D$264, 4, FALSE)</f>
        <v>11452</v>
      </c>
      <c r="B986" s="8" t="str">
        <f>TEXT(C986,"yyyy")&amp;"-"&amp;"Q"&amp;LOOKUP(MONTH(C986),{1,4,7,10},{1,2,3,4})</f>
        <v>2017-Q4</v>
      </c>
      <c r="C986" s="9">
        <v>43040</v>
      </c>
      <c r="D986" s="43">
        <f>YEAR(DATE(YEAR(novplus_data[[#This Row],[Date]]), MONTH(novplus_data[[#This Row],[Date]])+6,1))</f>
        <v>2018</v>
      </c>
      <c r="E986" s="2" t="str">
        <f>TEXT(novplus_data[[#This Row],[Date]], "YYYY")</f>
        <v>2017</v>
      </c>
      <c r="F986" s="43" t="str">
        <f>TEXT(novplus_data[[#This Row],[Date]], "MMM")</f>
        <v>Nov</v>
      </c>
      <c r="G986" s="2" t="str">
        <f>VLOOKUP(I986,[1]LibPAS_data!$A$2:$C$601,3,FALSE)</f>
        <v>Apache</v>
      </c>
      <c r="H986" s="37" t="str">
        <f>VLOOKUP(I986,[1]LibPAS_data!$A$2:$C$601,2,FALSE)</f>
        <v>Apache County Library District Office</v>
      </c>
      <c r="I986" s="11" t="s">
        <v>29</v>
      </c>
      <c r="J986" s="37" t="s">
        <v>109</v>
      </c>
      <c r="K986" s="37" t="s">
        <v>15</v>
      </c>
      <c r="L986" s="37" t="s">
        <v>16</v>
      </c>
      <c r="M986" s="47">
        <v>4</v>
      </c>
      <c r="N986" s="47">
        <v>4</v>
      </c>
      <c r="O986" s="47">
        <v>0</v>
      </c>
      <c r="P986" s="37"/>
      <c r="S986" s="47">
        <v>9</v>
      </c>
      <c r="V986" s="47">
        <v>0</v>
      </c>
      <c r="W986" s="47">
        <v>4</v>
      </c>
      <c r="Y986" s="47">
        <v>9</v>
      </c>
      <c r="Z986" s="47">
        <v>0</v>
      </c>
      <c r="AA986" s="47">
        <v>0</v>
      </c>
    </row>
    <row r="987" spans="1:27" x14ac:dyDescent="0.3">
      <c r="A987" t="e">
        <f>VLOOKUP(novplus_data[[#This Row],[Locationid]], [1]LibPAS_data!$A$2:$D$264, 4, FALSE)</f>
        <v>#N/A</v>
      </c>
      <c r="B987" s="8" t="str">
        <f>TEXT(C987,"yyyy")&amp;"-"&amp;"Q"&amp;LOOKUP(MONTH(C987),{1,4,7,10},{1,2,3,4})</f>
        <v>2017-Q4</v>
      </c>
      <c r="C987" s="9">
        <v>43040</v>
      </c>
      <c r="D987" s="43">
        <f>YEAR(DATE(YEAR(novplus_data[[#This Row],[Date]]), MONTH(novplus_data[[#This Row],[Date]])+6,1))</f>
        <v>2018</v>
      </c>
      <c r="E987" s="2" t="str">
        <f>TEXT(novplus_data[[#This Row],[Date]], "YYYY")</f>
        <v>2017</v>
      </c>
      <c r="F987" s="43" t="str">
        <f>TEXT(novplus_data[[#This Row],[Date]], "MMM")</f>
        <v>Nov</v>
      </c>
      <c r="G987" s="2" t="str">
        <f>VLOOKUP(I987,[1]LibPAS_data!$A$2:$C$601,3,FALSE)</f>
        <v>State</v>
      </c>
      <c r="H987" s="37" t="str">
        <f>VLOOKUP(I987,[1]LibPAS_data!$A$2:$C$601,2,FALSE)</f>
        <v>Arizona State Library</v>
      </c>
      <c r="I987" s="11" t="s">
        <v>42</v>
      </c>
      <c r="J987" s="37" t="s">
        <v>109</v>
      </c>
      <c r="K987" s="37" t="s">
        <v>17</v>
      </c>
      <c r="L987" s="37" t="s">
        <v>16</v>
      </c>
      <c r="M987" s="47">
        <v>2</v>
      </c>
      <c r="N987" s="47">
        <v>1</v>
      </c>
      <c r="O987" s="47">
        <v>0</v>
      </c>
      <c r="P987" s="37"/>
      <c r="S987" s="47">
        <v>4</v>
      </c>
      <c r="V987" s="47">
        <v>0</v>
      </c>
      <c r="W987" s="47">
        <v>1</v>
      </c>
      <c r="Y987" s="47">
        <v>4</v>
      </c>
      <c r="Z987" s="47">
        <v>0</v>
      </c>
      <c r="AA987" s="47">
        <v>0</v>
      </c>
    </row>
    <row r="988" spans="1:27" x14ac:dyDescent="0.3">
      <c r="A988" t="e">
        <f>VLOOKUP(novplus_data[[#This Row],[Locationid]], [1]LibPAS_data!$A$2:$D$264, 4, FALSE)</f>
        <v>#N/A</v>
      </c>
      <c r="B988" s="8" t="str">
        <f>TEXT(C988,"yyyy")&amp;"-"&amp;"Q"&amp;LOOKUP(MONTH(C988),{1,4,7,10},{1,2,3,4})</f>
        <v>2017-Q4</v>
      </c>
      <c r="C988" s="9">
        <v>43040</v>
      </c>
      <c r="D988" s="43">
        <f>YEAR(DATE(YEAR(novplus_data[[#This Row],[Date]]), MONTH(novplus_data[[#This Row],[Date]])+6,1))</f>
        <v>2018</v>
      </c>
      <c r="E988" s="2" t="str">
        <f>TEXT(novplus_data[[#This Row],[Date]], "YYYY")</f>
        <v>2017</v>
      </c>
      <c r="F988" s="43" t="str">
        <f>TEXT(novplus_data[[#This Row],[Date]], "MMM")</f>
        <v>Nov</v>
      </c>
      <c r="G988" s="2" t="str">
        <f>VLOOKUP(I988,[1]LibPAS_data!$A$2:$C$601,3,FALSE)</f>
        <v>State</v>
      </c>
      <c r="H988" s="37" t="str">
        <f>VLOOKUP(I988,[1]LibPAS_data!$A$2:$C$601,2,FALSE)</f>
        <v>Arizona State Library</v>
      </c>
      <c r="I988" s="11" t="s">
        <v>42</v>
      </c>
      <c r="J988" s="37" t="s">
        <v>109</v>
      </c>
      <c r="K988" s="37" t="s">
        <v>15</v>
      </c>
      <c r="L988" s="37" t="s">
        <v>16</v>
      </c>
      <c r="M988" s="47">
        <v>63</v>
      </c>
      <c r="N988" s="47">
        <v>96</v>
      </c>
      <c r="O988" s="47">
        <v>0</v>
      </c>
      <c r="P988" s="37"/>
      <c r="S988" s="47">
        <v>36</v>
      </c>
      <c r="V988" s="47">
        <v>0</v>
      </c>
      <c r="W988" s="47">
        <v>96</v>
      </c>
      <c r="Y988" s="47">
        <v>36</v>
      </c>
      <c r="Z988" s="47">
        <v>0</v>
      </c>
      <c r="AA988" s="47">
        <v>0</v>
      </c>
    </row>
    <row r="989" spans="1:27" x14ac:dyDescent="0.3">
      <c r="A989" t="e">
        <f>VLOOKUP(novplus_data[[#This Row],[Locationid]], [1]LibPAS_data!$A$2:$D$264, 4, FALSE)</f>
        <v>#N/A</v>
      </c>
      <c r="B989" s="8" t="str">
        <f>TEXT(C989,"yyyy")&amp;"-"&amp;"Q"&amp;LOOKUP(MONTH(C989),{1,4,7,10},{1,2,3,4})</f>
        <v>2017-Q4</v>
      </c>
      <c r="C989" s="9">
        <v>43040</v>
      </c>
      <c r="D989" s="43">
        <f>YEAR(DATE(YEAR(novplus_data[[#This Row],[Date]]), MONTH(novplus_data[[#This Row],[Date]])+6,1))</f>
        <v>2018</v>
      </c>
      <c r="E989" s="2" t="str">
        <f>TEXT(novplus_data[[#This Row],[Date]], "YYYY")</f>
        <v>2017</v>
      </c>
      <c r="F989" s="43" t="str">
        <f>TEXT(novplus_data[[#This Row],[Date]], "MMM")</f>
        <v>Nov</v>
      </c>
      <c r="G989" s="2" t="str">
        <f>VLOOKUP(I989,[1]LibPAS_data!$A$2:$C$601,3,FALSE)</f>
        <v>State</v>
      </c>
      <c r="H989" s="37" t="str">
        <f>VLOOKUP(I989,[1]LibPAS_data!$A$2:$C$601,2,FALSE)</f>
        <v>Arizona State Library</v>
      </c>
      <c r="I989" s="11" t="s">
        <v>42</v>
      </c>
      <c r="J989" s="37" t="s">
        <v>109</v>
      </c>
      <c r="K989" s="37" t="s">
        <v>17</v>
      </c>
      <c r="L989" s="37" t="s">
        <v>16</v>
      </c>
      <c r="M989" s="47">
        <v>194</v>
      </c>
      <c r="N989" s="47">
        <v>287</v>
      </c>
      <c r="O989" s="47">
        <v>0</v>
      </c>
      <c r="P989" s="37"/>
      <c r="S989" s="47">
        <v>313</v>
      </c>
      <c r="V989" s="47">
        <v>0</v>
      </c>
      <c r="W989" s="47">
        <v>287</v>
      </c>
      <c r="Y989" s="47">
        <v>313</v>
      </c>
      <c r="Z989" s="47">
        <v>0</v>
      </c>
      <c r="AA989" s="47">
        <v>0</v>
      </c>
    </row>
    <row r="990" spans="1:27" x14ac:dyDescent="0.3">
      <c r="A990">
        <f>VLOOKUP(novplus_data[[#This Row],[Locationid]], [1]LibPAS_data!$A$2:$D$264, 4, FALSE)</f>
        <v>1469</v>
      </c>
      <c r="B990" s="8" t="str">
        <f>TEXT(C990,"yyyy")&amp;"-"&amp;"Q"&amp;LOOKUP(MONTH(C990),{1,4,7,10},{1,2,3,4})</f>
        <v>2017-Q4</v>
      </c>
      <c r="C990" s="9">
        <v>43040</v>
      </c>
      <c r="D990" s="43">
        <f>YEAR(DATE(YEAR(novplus_data[[#This Row],[Date]]), MONTH(novplus_data[[#This Row],[Date]])+6,1))</f>
        <v>2018</v>
      </c>
      <c r="E990" s="2" t="str">
        <f>TEXT(novplus_data[[#This Row],[Date]], "YYYY")</f>
        <v>2017</v>
      </c>
      <c r="F990" s="43" t="str">
        <f>TEXT(novplus_data[[#This Row],[Date]], "MMM")</f>
        <v>Nov</v>
      </c>
      <c r="G990" s="2" t="str">
        <f>VLOOKUP(I990,[1]LibPAS_data!$A$2:$C$601,3,FALSE)</f>
        <v>Cochise</v>
      </c>
      <c r="H990" s="37" t="str">
        <f>VLOOKUP(I990,[1]LibPAS_data!$A$2:$C$601,2,FALSE)</f>
        <v>Cochise County Library District</v>
      </c>
      <c r="I990" s="11" t="s">
        <v>32</v>
      </c>
      <c r="J990" s="37" t="s">
        <v>109</v>
      </c>
      <c r="K990" s="37" t="s">
        <v>18</v>
      </c>
      <c r="L990" s="37" t="s">
        <v>16</v>
      </c>
      <c r="M990" s="47">
        <v>73</v>
      </c>
      <c r="N990" s="47">
        <v>233</v>
      </c>
      <c r="O990" s="47">
        <v>0</v>
      </c>
      <c r="P990" s="37"/>
      <c r="S990" s="47">
        <v>229</v>
      </c>
      <c r="V990" s="47">
        <v>0</v>
      </c>
      <c r="W990" s="47">
        <v>233</v>
      </c>
      <c r="Y990" s="47">
        <v>229</v>
      </c>
      <c r="Z990" s="47">
        <v>0</v>
      </c>
      <c r="AA990" s="47">
        <v>0</v>
      </c>
    </row>
    <row r="991" spans="1:27" x14ac:dyDescent="0.3">
      <c r="A991" t="e">
        <f>VLOOKUP(novplus_data[[#This Row],[Locationid]], [1]LibPAS_data!$A$2:$D$264, 4, FALSE)</f>
        <v>#N/A</v>
      </c>
      <c r="B991" s="8" t="str">
        <f>TEXT(C991,"yyyy")&amp;"-"&amp;"Q"&amp;LOOKUP(MONTH(C991),{1,4,7,10},{1,2,3,4})</f>
        <v>2017-Q4</v>
      </c>
      <c r="C991" s="9">
        <v>43040</v>
      </c>
      <c r="D991" s="43">
        <f>YEAR(DATE(YEAR(novplus_data[[#This Row],[Date]]), MONTH(novplus_data[[#This Row],[Date]])+6,1))</f>
        <v>2018</v>
      </c>
      <c r="E991" s="2" t="str">
        <f>TEXT(novplus_data[[#This Row],[Date]], "YYYY")</f>
        <v>2017</v>
      </c>
      <c r="F991" s="43" t="str">
        <f>TEXT(novplus_data[[#This Row],[Date]], "MMM")</f>
        <v>Nov</v>
      </c>
      <c r="G991" s="2" t="str">
        <f>VLOOKUP(I991,[1]LibPAS_data!$A$2:$C$601,3,FALSE)</f>
        <v>Yavapai</v>
      </c>
      <c r="H991" s="37" t="str">
        <f>VLOOKUP(I991,[1]LibPAS_data!$A$2:$C$601,2,FALSE)</f>
        <v>Crown King Public Library</v>
      </c>
      <c r="I991" s="3" t="s">
        <v>112</v>
      </c>
      <c r="J991" s="37" t="s">
        <v>109</v>
      </c>
      <c r="K991" s="37" t="s">
        <v>15</v>
      </c>
      <c r="L991" s="37" t="s">
        <v>16</v>
      </c>
      <c r="M991" s="47">
        <v>2</v>
      </c>
      <c r="N991" s="47">
        <v>3</v>
      </c>
      <c r="O991" s="47">
        <v>0</v>
      </c>
      <c r="P991" s="37"/>
      <c r="S991" s="47">
        <v>3</v>
      </c>
      <c r="V991" s="47">
        <v>0</v>
      </c>
      <c r="W991" s="47">
        <v>3</v>
      </c>
      <c r="Y991" s="47">
        <v>3</v>
      </c>
      <c r="Z991" s="47">
        <v>0</v>
      </c>
      <c r="AA991" s="47">
        <v>0</v>
      </c>
    </row>
    <row r="992" spans="1:27" x14ac:dyDescent="0.3">
      <c r="A992">
        <f>VLOOKUP(novplus_data[[#This Row],[Locationid]], [1]LibPAS_data!$A$2:$D$264, 4, FALSE)</f>
        <v>72247</v>
      </c>
      <c r="B992" s="8" t="str">
        <f>TEXT(C992,"yyyy")&amp;"-"&amp;"Q"&amp;LOOKUP(MONTH(C992),{1,4,7,10},{1,2,3,4})</f>
        <v>2017-Q4</v>
      </c>
      <c r="C992" s="9">
        <v>43040</v>
      </c>
      <c r="D992" s="43">
        <f>YEAR(DATE(YEAR(novplus_data[[#This Row],[Date]]), MONTH(novplus_data[[#This Row],[Date]])+6,1))</f>
        <v>2018</v>
      </c>
      <c r="E992" s="2" t="str">
        <f>TEXT(novplus_data[[#This Row],[Date]], "YYYY")</f>
        <v>2017</v>
      </c>
      <c r="F992" s="43" t="str">
        <f>TEXT(novplus_data[[#This Row],[Date]], "MMM")</f>
        <v>Nov</v>
      </c>
      <c r="G992" s="2" t="str">
        <f>VLOOKUP(I992,[1]LibPAS_data!$A$2:$C$601,3,FALSE)</f>
        <v>Coconino</v>
      </c>
      <c r="H992" s="37" t="str">
        <f>VLOOKUP(I992,[1]LibPAS_data!$A$2:$C$601,2,FALSE)</f>
        <v>Flagstaff City-Coconino County Public Library</v>
      </c>
      <c r="I992" s="11" t="s">
        <v>33</v>
      </c>
      <c r="J992" s="37" t="s">
        <v>109</v>
      </c>
      <c r="K992" s="37" t="s">
        <v>15</v>
      </c>
      <c r="L992" s="37" t="s">
        <v>16</v>
      </c>
      <c r="M992" s="47">
        <v>81</v>
      </c>
      <c r="N992" s="47">
        <v>95</v>
      </c>
      <c r="O992" s="47">
        <v>0</v>
      </c>
      <c r="P992" s="37"/>
      <c r="S992" s="47">
        <v>64</v>
      </c>
      <c r="V992" s="47">
        <v>19</v>
      </c>
      <c r="W992" s="47">
        <v>95</v>
      </c>
      <c r="Y992" s="47">
        <v>83</v>
      </c>
      <c r="Z992" s="47">
        <v>19</v>
      </c>
      <c r="AA992" s="47">
        <v>0</v>
      </c>
    </row>
    <row r="993" spans="1:27" x14ac:dyDescent="0.3">
      <c r="A993">
        <f>VLOOKUP(novplus_data[[#This Row],[Locationid]], [1]LibPAS_data!$A$2:$D$264, 4, FALSE)</f>
        <v>72</v>
      </c>
      <c r="B993" s="8" t="str">
        <f>TEXT(C993,"yyyy")&amp;"-"&amp;"Q"&amp;LOOKUP(MONTH(C993),{1,4,7,10},{1,2,3,4})</f>
        <v>2017-Q4</v>
      </c>
      <c r="C993" s="9">
        <v>43040</v>
      </c>
      <c r="D993" s="43">
        <f>YEAR(DATE(YEAR(novplus_data[[#This Row],[Date]]), MONTH(novplus_data[[#This Row],[Date]])+6,1))</f>
        <v>2018</v>
      </c>
      <c r="E993" s="2" t="str">
        <f>TEXT(novplus_data[[#This Row],[Date]], "YYYY")</f>
        <v>2017</v>
      </c>
      <c r="F993" s="43" t="str">
        <f>TEXT(novplus_data[[#This Row],[Date]], "MMM")</f>
        <v>Nov</v>
      </c>
      <c r="G993" s="2" t="str">
        <f>VLOOKUP(I993,[1]LibPAS_data!$A$2:$C$601,3,FALSE)</f>
        <v>Gila</v>
      </c>
      <c r="H993" s="37" t="str">
        <f>VLOOKUP(I993,[1]LibPAS_data!$A$2:$C$601,2,FALSE)</f>
        <v>Gila County Library District</v>
      </c>
      <c r="I993" s="13" t="s">
        <v>34</v>
      </c>
      <c r="J993" s="37" t="s">
        <v>109</v>
      </c>
      <c r="K993" s="37" t="s">
        <v>15</v>
      </c>
      <c r="L993" s="37" t="s">
        <v>16</v>
      </c>
      <c r="M993" s="47">
        <v>42</v>
      </c>
      <c r="N993" s="47">
        <v>95</v>
      </c>
      <c r="O993" s="47">
        <v>0</v>
      </c>
      <c r="P993" s="37"/>
      <c r="S993" s="47">
        <v>42</v>
      </c>
      <c r="V993" s="47">
        <v>0</v>
      </c>
      <c r="W993" s="47">
        <v>95</v>
      </c>
      <c r="Y993" s="47">
        <v>42</v>
      </c>
      <c r="Z993" s="47">
        <v>0</v>
      </c>
      <c r="AA993" s="47">
        <v>0</v>
      </c>
    </row>
    <row r="994" spans="1:27" x14ac:dyDescent="0.3">
      <c r="A994">
        <f>VLOOKUP(novplus_data[[#This Row],[Locationid]], [1]LibPAS_data!$A$2:$D$264, 4, FALSE)</f>
        <v>8295</v>
      </c>
      <c r="B994" s="8" t="str">
        <f>TEXT(C994,"yyyy")&amp;"-"&amp;"Q"&amp;LOOKUP(MONTH(C994),{1,4,7,10},{1,2,3,4})</f>
        <v>2017-Q4</v>
      </c>
      <c r="C994" s="9">
        <v>43040</v>
      </c>
      <c r="D994" s="43">
        <f>YEAR(DATE(YEAR(novplus_data[[#This Row],[Date]]), MONTH(novplus_data[[#This Row],[Date]])+6,1))</f>
        <v>2018</v>
      </c>
      <c r="E994" s="2" t="str">
        <f>TEXT(novplus_data[[#This Row],[Date]], "YYYY")</f>
        <v>2017</v>
      </c>
      <c r="F994" s="43" t="str">
        <f>TEXT(novplus_data[[#This Row],[Date]], "MMM")</f>
        <v>Nov</v>
      </c>
      <c r="G994" s="2" t="str">
        <f>VLOOKUP(I994,[1]LibPAS_data!$A$2:$C$601,3,FALSE)</f>
        <v>Gila</v>
      </c>
      <c r="H994" s="37" t="str">
        <f>VLOOKUP(I994,[1]LibPAS_data!$A$2:$C$601,2,FALSE)</f>
        <v>Globe Public Library</v>
      </c>
      <c r="I994" s="3" t="s">
        <v>88</v>
      </c>
      <c r="J994" s="37" t="s">
        <v>109</v>
      </c>
      <c r="K994" s="37" t="s">
        <v>15</v>
      </c>
      <c r="L994" s="37" t="s">
        <v>16</v>
      </c>
      <c r="M994" s="47">
        <v>20</v>
      </c>
      <c r="N994" s="47">
        <v>45</v>
      </c>
      <c r="O994" s="47">
        <v>0</v>
      </c>
      <c r="P994" s="37"/>
      <c r="S994" s="47">
        <v>2</v>
      </c>
      <c r="V994" s="47">
        <v>0</v>
      </c>
      <c r="W994" s="47">
        <v>45</v>
      </c>
      <c r="Y994" s="47">
        <v>2</v>
      </c>
      <c r="Z994" s="47">
        <v>0</v>
      </c>
      <c r="AA994" s="47">
        <v>0</v>
      </c>
    </row>
    <row r="995" spans="1:27" x14ac:dyDescent="0.3">
      <c r="A995" t="e">
        <f>VLOOKUP(novplus_data[[#This Row],[Locationid]], [1]LibPAS_data!$A$2:$D$264, 4, FALSE)</f>
        <v>#N/A</v>
      </c>
      <c r="B995" s="8" t="str">
        <f>TEXT(C995,"yyyy")&amp;"-"&amp;"Q"&amp;LOOKUP(MONTH(C995),{1,4,7,10},{1,2,3,4})</f>
        <v>2017-Q4</v>
      </c>
      <c r="C995" s="9">
        <v>43040</v>
      </c>
      <c r="D995" s="43">
        <f>YEAR(DATE(YEAR(novplus_data[[#This Row],[Date]]), MONTH(novplus_data[[#This Row],[Date]])+6,1))</f>
        <v>2018</v>
      </c>
      <c r="E995" s="2" t="str">
        <f>TEXT(novplus_data[[#This Row],[Date]], "YYYY")</f>
        <v>2017</v>
      </c>
      <c r="F995" s="43" t="str">
        <f>TEXT(novplus_data[[#This Row],[Date]], "MMM")</f>
        <v>Nov</v>
      </c>
      <c r="G995" s="2" t="str">
        <f>VLOOKUP(I995,[1]LibPAS_data!$A$2:$C$601,3,FALSE)</f>
        <v>Mohave</v>
      </c>
      <c r="H995" s="37" t="str">
        <f>VLOOKUP(I995,[1]LibPAS_data!$A$2:$C$601,2,FALSE)</f>
        <v>Kingman Branch Library</v>
      </c>
      <c r="I995" s="11" t="s">
        <v>93</v>
      </c>
      <c r="J995" s="37" t="s">
        <v>109</v>
      </c>
      <c r="K995" s="37" t="s">
        <v>15</v>
      </c>
      <c r="L995" s="37" t="s">
        <v>16</v>
      </c>
      <c r="M995" s="47">
        <v>92</v>
      </c>
      <c r="N995" s="47">
        <v>193</v>
      </c>
      <c r="O995" s="47">
        <v>0</v>
      </c>
      <c r="P995" s="37"/>
      <c r="S995" s="47">
        <v>164</v>
      </c>
      <c r="V995" s="47">
        <v>0</v>
      </c>
      <c r="W995" s="47">
        <v>193</v>
      </c>
      <c r="Y995" s="47">
        <v>164</v>
      </c>
      <c r="Z995" s="47">
        <v>0</v>
      </c>
      <c r="AA995" s="47">
        <v>0</v>
      </c>
    </row>
    <row r="996" spans="1:27" x14ac:dyDescent="0.3">
      <c r="A996" t="e">
        <f>VLOOKUP(novplus_data[[#This Row],[Locationid]], [1]LibPAS_data!$A$2:$D$264, 4, FALSE)</f>
        <v>#N/A</v>
      </c>
      <c r="B996" s="8" t="str">
        <f>TEXT(C996,"yyyy")&amp;"-"&amp;"Q"&amp;LOOKUP(MONTH(C996),{1,4,7,10},{1,2,3,4})</f>
        <v>2017-Q4</v>
      </c>
      <c r="C996" s="9">
        <v>43040</v>
      </c>
      <c r="D996" s="43">
        <f>YEAR(DATE(YEAR(novplus_data[[#This Row],[Date]]), MONTH(novplus_data[[#This Row],[Date]])+6,1))</f>
        <v>2018</v>
      </c>
      <c r="E996" s="2" t="str">
        <f>TEXT(novplus_data[[#This Row],[Date]], "YYYY")</f>
        <v>2017</v>
      </c>
      <c r="F996" s="43" t="str">
        <f>TEXT(novplus_data[[#This Row],[Date]], "MMM")</f>
        <v>Nov</v>
      </c>
      <c r="G996" s="2" t="str">
        <f>VLOOKUP(I996,[1]LibPAS_data!$A$2:$C$601,3,FALSE)</f>
        <v>Mohave</v>
      </c>
      <c r="H996" s="37" t="str">
        <f>VLOOKUP(I996,[1]LibPAS_data!$A$2:$C$601,2,FALSE)</f>
        <v>Lake Havasu Branch Library</v>
      </c>
      <c r="I996" s="11" t="s">
        <v>89</v>
      </c>
      <c r="J996" s="37" t="s">
        <v>109</v>
      </c>
      <c r="K996" s="37" t="s">
        <v>15</v>
      </c>
      <c r="L996" s="37" t="s">
        <v>16</v>
      </c>
      <c r="M996" s="47">
        <v>4</v>
      </c>
      <c r="N996" s="47">
        <v>6</v>
      </c>
      <c r="O996" s="47">
        <v>0</v>
      </c>
      <c r="P996" s="37"/>
      <c r="S996" s="47">
        <v>10</v>
      </c>
      <c r="V996" s="47">
        <v>0</v>
      </c>
      <c r="W996" s="47">
        <v>6</v>
      </c>
      <c r="Y996" s="47">
        <v>10</v>
      </c>
      <c r="Z996" s="47">
        <v>0</v>
      </c>
      <c r="AA996" s="47">
        <v>0</v>
      </c>
    </row>
    <row r="997" spans="1:27" x14ac:dyDescent="0.3">
      <c r="A997">
        <f>VLOOKUP(novplus_data[[#This Row],[Locationid]], [1]LibPAS_data!$A$2:$D$264, 4, FALSE)</f>
        <v>87143</v>
      </c>
      <c r="B997" s="8" t="str">
        <f>TEXT(C997,"yyyy")&amp;"-"&amp;"Q"&amp;LOOKUP(MONTH(C997),{1,4,7,10},{1,2,3,4})</f>
        <v>2017-Q4</v>
      </c>
      <c r="C997" s="9">
        <v>43040</v>
      </c>
      <c r="D997" s="43">
        <f>YEAR(DATE(YEAR(novplus_data[[#This Row],[Date]]), MONTH(novplus_data[[#This Row],[Date]])+6,1))</f>
        <v>2018</v>
      </c>
      <c r="E997" s="2" t="str">
        <f>TEXT(novplus_data[[#This Row],[Date]], "YYYY")</f>
        <v>2017</v>
      </c>
      <c r="F997" s="43" t="str">
        <f>TEXT(novplus_data[[#This Row],[Date]], "MMM")</f>
        <v>Nov</v>
      </c>
      <c r="G997" s="2" t="str">
        <f>VLOOKUP(I997,[1]LibPAS_data!$A$2:$C$601,3,FALSE)</f>
        <v>Mohave</v>
      </c>
      <c r="H997" s="37" t="str">
        <f>VLOOKUP(I997,[1]LibPAS_data!$A$2:$C$601,2,FALSE)</f>
        <v>Mohave County Library District</v>
      </c>
      <c r="I997" s="11" t="s">
        <v>36</v>
      </c>
      <c r="J997" s="37" t="s">
        <v>109</v>
      </c>
      <c r="K997" s="37" t="s">
        <v>15</v>
      </c>
      <c r="L997" s="37" t="s">
        <v>16</v>
      </c>
      <c r="M997" s="47">
        <v>69</v>
      </c>
      <c r="N997" s="47">
        <v>192</v>
      </c>
      <c r="O997" s="47">
        <v>0</v>
      </c>
      <c r="P997" s="37"/>
      <c r="S997" s="47">
        <v>161</v>
      </c>
      <c r="V997" s="47">
        <v>0</v>
      </c>
      <c r="W997" s="47">
        <v>192</v>
      </c>
      <c r="Y997" s="47">
        <v>161</v>
      </c>
      <c r="Z997" s="47">
        <v>0</v>
      </c>
      <c r="AA997" s="47">
        <v>0</v>
      </c>
    </row>
    <row r="998" spans="1:27" x14ac:dyDescent="0.3">
      <c r="A998">
        <f>VLOOKUP(novplus_data[[#This Row],[Locationid]], [1]LibPAS_data!$A$2:$D$264, 4, FALSE)</f>
        <v>2461</v>
      </c>
      <c r="B998" s="8" t="str">
        <f>TEXT(C998,"yyyy")&amp;"-"&amp;"Q"&amp;LOOKUP(MONTH(C998),{1,4,7,10},{1,2,3,4})</f>
        <v>2017-Q4</v>
      </c>
      <c r="C998" s="9">
        <v>43040</v>
      </c>
      <c r="D998" s="43">
        <f>YEAR(DATE(YEAR(novplus_data[[#This Row],[Date]]), MONTH(novplus_data[[#This Row],[Date]])+6,1))</f>
        <v>2018</v>
      </c>
      <c r="E998" s="2" t="str">
        <f>TEXT(novplus_data[[#This Row],[Date]], "YYYY")</f>
        <v>2017</v>
      </c>
      <c r="F998" s="43" t="str">
        <f>TEXT(novplus_data[[#This Row],[Date]], "MMM")</f>
        <v>Nov</v>
      </c>
      <c r="G998" s="2" t="str">
        <f>VLOOKUP(I998,[1]LibPAS_data!$A$2:$C$601,3,FALSE)</f>
        <v>Navajo</v>
      </c>
      <c r="H998" s="37" t="str">
        <f>VLOOKUP(I998,[1]LibPAS_data!$A$2:$C$601,2,FALSE)</f>
        <v>Navajo County Library District</v>
      </c>
      <c r="I998" s="11" t="s">
        <v>37</v>
      </c>
      <c r="J998" s="37" t="s">
        <v>109</v>
      </c>
      <c r="K998" s="37" t="s">
        <v>15</v>
      </c>
      <c r="L998" s="37" t="s">
        <v>16</v>
      </c>
      <c r="M998" s="47">
        <v>10</v>
      </c>
      <c r="N998" s="47">
        <v>20</v>
      </c>
      <c r="O998" s="47">
        <v>0</v>
      </c>
      <c r="P998" s="37"/>
      <c r="S998" s="47">
        <v>13</v>
      </c>
      <c r="V998" s="47">
        <v>0</v>
      </c>
      <c r="W998" s="47">
        <v>20</v>
      </c>
      <c r="Y998" s="47">
        <v>13</v>
      </c>
      <c r="Z998" s="47">
        <v>0</v>
      </c>
      <c r="AA998" s="47">
        <v>0</v>
      </c>
    </row>
    <row r="999" spans="1:27" x14ac:dyDescent="0.3">
      <c r="A999">
        <f>VLOOKUP(novplus_data[[#This Row],[Locationid]], [1]LibPAS_data!$A$2:$D$264, 4, FALSE)</f>
        <v>13597</v>
      </c>
      <c r="B999" s="8" t="str">
        <f>TEXT(C999,"yyyy")&amp;"-"&amp;"Q"&amp;LOOKUP(MONTH(C999),{1,4,7,10},{1,2,3,4})</f>
        <v>2017-Q4</v>
      </c>
      <c r="C999" s="9">
        <v>43040</v>
      </c>
      <c r="D999" s="43">
        <f>YEAR(DATE(YEAR(novplus_data[[#This Row],[Date]]), MONTH(novplus_data[[#This Row],[Date]])+6,1))</f>
        <v>2018</v>
      </c>
      <c r="E999" s="2" t="str">
        <f>TEXT(novplus_data[[#This Row],[Date]], "YYYY")</f>
        <v>2017</v>
      </c>
      <c r="F999" s="43" t="str">
        <f>TEXT(novplus_data[[#This Row],[Date]], "MMM")</f>
        <v>Nov</v>
      </c>
      <c r="G999" s="2" t="str">
        <f>VLOOKUP(I999,[1]LibPAS_data!$A$2:$C$601,3,FALSE)</f>
        <v>Gila</v>
      </c>
      <c r="H999" s="37" t="str">
        <f>VLOOKUP(I999,[1]LibPAS_data!$A$2:$C$601,2,FALSE)</f>
        <v>Payson Public Library</v>
      </c>
      <c r="I999" s="11" t="s">
        <v>94</v>
      </c>
      <c r="J999" s="37" t="s">
        <v>109</v>
      </c>
      <c r="K999" s="37" t="s">
        <v>15</v>
      </c>
      <c r="L999" s="37" t="s">
        <v>16</v>
      </c>
      <c r="M999" s="47">
        <v>4</v>
      </c>
      <c r="N999" s="47">
        <v>8</v>
      </c>
      <c r="O999" s="47">
        <v>0</v>
      </c>
      <c r="P999" s="37"/>
      <c r="S999" s="47">
        <v>2</v>
      </c>
      <c r="V999" s="47">
        <v>0</v>
      </c>
      <c r="W999" s="47">
        <v>8</v>
      </c>
      <c r="Y999" s="47">
        <v>2</v>
      </c>
      <c r="Z999" s="47">
        <v>0</v>
      </c>
      <c r="AA999" s="47">
        <v>0</v>
      </c>
    </row>
    <row r="1000" spans="1:27" x14ac:dyDescent="0.3">
      <c r="A1000">
        <f>VLOOKUP(novplus_data[[#This Row],[Locationid]], [1]LibPAS_data!$A$2:$D$264, 4, FALSE)</f>
        <v>405419</v>
      </c>
      <c r="B1000" s="8" t="str">
        <f>TEXT(C1000,"yyyy")&amp;"-"&amp;"Q"&amp;LOOKUP(MONTH(C1000),{1,4,7,10},{1,2,3,4})</f>
        <v>2017-Q4</v>
      </c>
      <c r="C1000" s="9">
        <v>43040</v>
      </c>
      <c r="D1000" s="43">
        <f>YEAR(DATE(YEAR(novplus_data[[#This Row],[Date]]), MONTH(novplus_data[[#This Row],[Date]])+6,1))</f>
        <v>2018</v>
      </c>
      <c r="E1000" s="2" t="str">
        <f>TEXT(novplus_data[[#This Row],[Date]], "YYYY")</f>
        <v>2017</v>
      </c>
      <c r="F1000" s="43" t="str">
        <f>TEXT(novplus_data[[#This Row],[Date]], "MMM")</f>
        <v>Nov</v>
      </c>
      <c r="G1000" s="2" t="str">
        <f>VLOOKUP(I1000,[1]LibPAS_data!$A$2:$C$601,3,FALSE)</f>
        <v>Pima</v>
      </c>
      <c r="H1000" s="37" t="str">
        <f>VLOOKUP(I1000,[1]LibPAS_data!$A$2:$C$601,2,FALSE)</f>
        <v>Pima County Public Library</v>
      </c>
      <c r="I1000" s="11" t="s">
        <v>38</v>
      </c>
      <c r="J1000" s="37" t="s">
        <v>109</v>
      </c>
      <c r="K1000" s="37" t="s">
        <v>15</v>
      </c>
      <c r="L1000" s="37" t="s">
        <v>16</v>
      </c>
      <c r="M1000" s="47">
        <v>125</v>
      </c>
      <c r="N1000" s="47">
        <v>166</v>
      </c>
      <c r="O1000" s="47">
        <v>0</v>
      </c>
      <c r="P1000" s="37"/>
      <c r="S1000" s="47">
        <v>166</v>
      </c>
      <c r="V1000" s="47">
        <v>36</v>
      </c>
      <c r="W1000" s="47">
        <v>166</v>
      </c>
      <c r="Y1000" s="47">
        <v>202</v>
      </c>
      <c r="Z1000" s="47">
        <v>36</v>
      </c>
      <c r="AA1000" s="47">
        <v>0</v>
      </c>
    </row>
    <row r="1001" spans="1:27" x14ac:dyDescent="0.3">
      <c r="A1001">
        <f>VLOOKUP(novplus_data[[#This Row],[Locationid]], [1]LibPAS_data!$A$2:$D$264, 4, FALSE)</f>
        <v>8901</v>
      </c>
      <c r="B1001" s="8" t="str">
        <f>TEXT(C1001,"yyyy")&amp;"-"&amp;"Q"&amp;LOOKUP(MONTH(C1001),{1,4,7,10},{1,2,3,4})</f>
        <v>2017-Q4</v>
      </c>
      <c r="C1001" s="9">
        <v>43040</v>
      </c>
      <c r="D1001" s="43">
        <f>YEAR(DATE(YEAR(novplus_data[[#This Row],[Date]]), MONTH(novplus_data[[#This Row],[Date]])+6,1))</f>
        <v>2018</v>
      </c>
      <c r="E1001" s="2" t="str">
        <f>TEXT(novplus_data[[#This Row],[Date]], "YYYY")</f>
        <v>2017</v>
      </c>
      <c r="F1001" s="43" t="str">
        <f>TEXT(novplus_data[[#This Row],[Date]], "MMM")</f>
        <v>Nov</v>
      </c>
      <c r="G1001" s="2" t="str">
        <f>VLOOKUP(I1001,[1]LibPAS_data!$A$2:$C$601,3,FALSE)</f>
        <v>Pinal</v>
      </c>
      <c r="H1001" s="37" t="str">
        <f>VLOOKUP(I1001,[1]LibPAS_data!$A$2:$C$601,2,FALSE)</f>
        <v>Pinal County Library District</v>
      </c>
      <c r="I1001" s="11" t="s">
        <v>54</v>
      </c>
      <c r="J1001" s="37" t="s">
        <v>109</v>
      </c>
      <c r="K1001" s="37" t="s">
        <v>15</v>
      </c>
      <c r="L1001" s="37" t="s">
        <v>16</v>
      </c>
      <c r="M1001" s="47">
        <v>15</v>
      </c>
      <c r="N1001" s="47">
        <v>60</v>
      </c>
      <c r="O1001" s="47">
        <v>0</v>
      </c>
      <c r="P1001" s="37"/>
      <c r="S1001" s="47">
        <v>39</v>
      </c>
      <c r="V1001" s="47">
        <v>0</v>
      </c>
      <c r="W1001" s="47">
        <v>60</v>
      </c>
      <c r="Y1001" s="47">
        <v>39</v>
      </c>
      <c r="Z1001" s="47">
        <v>0</v>
      </c>
      <c r="AA1001" s="47">
        <v>0</v>
      </c>
    </row>
    <row r="1002" spans="1:27" x14ac:dyDescent="0.3">
      <c r="A1002">
        <f>VLOOKUP(novplus_data[[#This Row],[Locationid]], [1]LibPAS_data!$A$2:$D$264, 4, FALSE)</f>
        <v>29416</v>
      </c>
      <c r="B1002" s="8" t="str">
        <f>TEXT(C1002,"yyyy")&amp;"-"&amp;"Q"&amp;LOOKUP(MONTH(C1002),{1,4,7,10},{1,2,3,4})</f>
        <v>2017-Q4</v>
      </c>
      <c r="C1002" s="9">
        <v>43040</v>
      </c>
      <c r="D1002" s="43">
        <f>YEAR(DATE(YEAR(novplus_data[[#This Row],[Date]]), MONTH(novplus_data[[#This Row],[Date]])+6,1))</f>
        <v>2018</v>
      </c>
      <c r="E1002" s="2" t="str">
        <f>TEXT(novplus_data[[#This Row],[Date]], "YYYY")</f>
        <v>2017</v>
      </c>
      <c r="F1002" s="43" t="str">
        <f>TEXT(novplus_data[[#This Row],[Date]], "MMM")</f>
        <v>Nov</v>
      </c>
      <c r="G1002" s="2" t="str">
        <f>VLOOKUP(I1002,[1]LibPAS_data!$A$2:$C$601,3,FALSE)</f>
        <v>Yavapai</v>
      </c>
      <c r="H1002" s="37" t="str">
        <f>VLOOKUP(I1002,[1]LibPAS_data!$A$2:$C$601,2,FALSE)</f>
        <v>Prescott Public Library</v>
      </c>
      <c r="I1002" s="11" t="s">
        <v>39</v>
      </c>
      <c r="J1002" s="37" t="s">
        <v>109</v>
      </c>
      <c r="K1002" s="37" t="s">
        <v>15</v>
      </c>
      <c r="L1002" s="37" t="s">
        <v>16</v>
      </c>
      <c r="M1002" s="47">
        <v>60</v>
      </c>
      <c r="N1002" s="47">
        <v>73</v>
      </c>
      <c r="O1002" s="47">
        <v>0</v>
      </c>
      <c r="P1002" s="37"/>
      <c r="S1002" s="47">
        <v>115</v>
      </c>
      <c r="V1002" s="47">
        <v>12</v>
      </c>
      <c r="W1002" s="47">
        <v>73</v>
      </c>
      <c r="Y1002" s="47">
        <v>127</v>
      </c>
      <c r="Z1002" s="47">
        <v>12</v>
      </c>
      <c r="AA1002" s="47">
        <v>0</v>
      </c>
    </row>
    <row r="1003" spans="1:27" x14ac:dyDescent="0.3">
      <c r="A1003" s="2" t="e">
        <f>VLOOKUP(novplus_data[[#This Row],[Locationid]], [1]LibPAS_data!$A$2:$D$264, 4, FALSE)</f>
        <v>#N/A</v>
      </c>
      <c r="B1003" s="14" t="str">
        <f>TEXT(C1003,"yyyy")&amp;"-"&amp;"Q"&amp;LOOKUP(MONTH(C1003),{1,4,7,10},{1,2,3,4})</f>
        <v>2017-Q4</v>
      </c>
      <c r="C1003" s="9">
        <v>43040</v>
      </c>
      <c r="D1003" s="43">
        <f>YEAR(DATE(YEAR(novplus_data[[#This Row],[Date]]), MONTH(novplus_data[[#This Row],[Date]])+6,1))</f>
        <v>2018</v>
      </c>
      <c r="E1003" s="2" t="str">
        <f>TEXT(novplus_data[[#This Row],[Date]], "YYYY")</f>
        <v>2017</v>
      </c>
      <c r="F1003" s="43" t="str">
        <f>TEXT(novplus_data[[#This Row],[Date]], "MMM")</f>
        <v>Nov</v>
      </c>
      <c r="G1003" s="2" t="str">
        <f>VLOOKUP(I1003,[1]LibPAS_data!$A$2:$C$601,3,FALSE)</f>
        <v>Yuma</v>
      </c>
      <c r="H1003" s="37" t="str">
        <f>VLOOKUP(I1003,[1]LibPAS_data!$A$2:$C$601,2,FALSE)</f>
        <v>Yuma County Library District</v>
      </c>
      <c r="I1003" s="16" t="s">
        <v>44</v>
      </c>
      <c r="J1003" s="2" t="s">
        <v>109</v>
      </c>
      <c r="K1003" s="37" t="s">
        <v>15</v>
      </c>
      <c r="L1003" s="2" t="s">
        <v>16</v>
      </c>
      <c r="M1003" s="49">
        <v>20</v>
      </c>
      <c r="N1003" s="49">
        <v>15</v>
      </c>
      <c r="O1003" s="49">
        <v>0</v>
      </c>
      <c r="P1003" s="2"/>
      <c r="Q1003" s="2"/>
      <c r="R1003" s="2"/>
      <c r="S1003" s="49">
        <v>15</v>
      </c>
      <c r="T1003" s="2"/>
      <c r="U1003" s="2"/>
      <c r="V1003" s="49">
        <v>0</v>
      </c>
      <c r="W1003" s="49">
        <v>15</v>
      </c>
      <c r="Y1003" s="49">
        <v>15</v>
      </c>
      <c r="Z1003" s="49">
        <v>0</v>
      </c>
      <c r="AA1003" s="49">
        <v>0</v>
      </c>
    </row>
    <row r="1004" spans="1:27" x14ac:dyDescent="0.3">
      <c r="A1004" t="e">
        <f>VLOOKUP(novplus_data[[#This Row],[Locationid]], [1]LibPAS_data!$A$2:$D$264, 4, FALSE)</f>
        <v>#N/A</v>
      </c>
      <c r="B1004" s="8" t="str">
        <f>TEXT(C1004,"yyyy")&amp;"-"&amp;"Q"&amp;LOOKUP(MONTH(C1004),{1,4,7,10},{1,2,3,4})</f>
        <v>2017-Q4</v>
      </c>
      <c r="C1004" s="9">
        <v>43070</v>
      </c>
      <c r="D1004" s="43">
        <f>YEAR(DATE(YEAR(novplus_data[[#This Row],[Date]]), MONTH(novplus_data[[#This Row],[Date]])+6,1))</f>
        <v>2018</v>
      </c>
      <c r="E1004" s="2" t="str">
        <f>TEXT(novplus_data[[#This Row],[Date]], "YYYY")</f>
        <v>2017</v>
      </c>
      <c r="F1004" s="43" t="str">
        <f>TEXT(novplus_data[[#This Row],[Date]], "MMM")</f>
        <v>Dec</v>
      </c>
      <c r="G1004" s="2" t="str">
        <f>VLOOKUP(I1004,[1]LibPAS_data!$A$2:$C$601,3,FALSE)</f>
        <v>State</v>
      </c>
      <c r="H1004" s="37" t="str">
        <f>VLOOKUP(I1004,[1]LibPAS_data!$A$2:$C$601,2,FALSE)</f>
        <v>Arizona State Library</v>
      </c>
      <c r="I1004" s="11" t="s">
        <v>42</v>
      </c>
      <c r="J1004" s="37" t="s">
        <v>111</v>
      </c>
      <c r="K1004" s="37" t="s">
        <v>15</v>
      </c>
      <c r="L1004" s="2" t="s">
        <v>16</v>
      </c>
      <c r="M1004" s="47">
        <v>26</v>
      </c>
      <c r="N1004" s="47">
        <v>31</v>
      </c>
      <c r="O1004" s="47">
        <v>0</v>
      </c>
      <c r="S1004" s="47">
        <v>29</v>
      </c>
      <c r="V1004" s="47">
        <v>0</v>
      </c>
      <c r="W1004" s="47">
        <v>31</v>
      </c>
      <c r="X1004" s="37" t="s">
        <v>108</v>
      </c>
      <c r="Y1004" s="47">
        <v>29</v>
      </c>
      <c r="Z1004" s="47">
        <v>0</v>
      </c>
      <c r="AA1004" s="47">
        <v>0</v>
      </c>
    </row>
    <row r="1005" spans="1:27" x14ac:dyDescent="0.3">
      <c r="A1005" t="e">
        <f>VLOOKUP(novplus_data[[#This Row],[Locationid]], [1]LibPAS_data!$A$2:$D$264, 4, FALSE)</f>
        <v>#N/A</v>
      </c>
      <c r="B1005" s="8" t="str">
        <f>TEXT(C1005,"yyyy")&amp;"-"&amp;"Q"&amp;LOOKUP(MONTH(C1005),{1,4,7,10},{1,2,3,4})</f>
        <v>2017-Q4</v>
      </c>
      <c r="C1005" s="9">
        <v>43070</v>
      </c>
      <c r="D1005" s="43">
        <f>YEAR(DATE(YEAR(novplus_data[[#This Row],[Date]]), MONTH(novplus_data[[#This Row],[Date]])+6,1))</f>
        <v>2018</v>
      </c>
      <c r="E1005" s="2" t="str">
        <f>TEXT(novplus_data[[#This Row],[Date]], "YYYY")</f>
        <v>2017</v>
      </c>
      <c r="F1005" s="43" t="str">
        <f>TEXT(novplus_data[[#This Row],[Date]], "MMM")</f>
        <v>Dec</v>
      </c>
      <c r="G1005" s="2" t="str">
        <f>VLOOKUP(I1005,[1]LibPAS_data!$A$2:$C$601,3,FALSE)</f>
        <v>State</v>
      </c>
      <c r="H1005" s="37" t="str">
        <f>VLOOKUP(I1005,[1]LibPAS_data!$A$2:$C$601,2,FALSE)</f>
        <v>Arizona State Library</v>
      </c>
      <c r="I1005" s="11" t="s">
        <v>42</v>
      </c>
      <c r="J1005" s="37" t="s">
        <v>111</v>
      </c>
      <c r="K1005" s="37" t="s">
        <v>15</v>
      </c>
      <c r="L1005" s="2" t="s">
        <v>16</v>
      </c>
      <c r="M1005" s="47">
        <v>18</v>
      </c>
      <c r="N1005" s="47">
        <v>20</v>
      </c>
      <c r="O1005" s="47">
        <v>0</v>
      </c>
      <c r="S1005" s="47">
        <v>27</v>
      </c>
      <c r="V1005" s="47">
        <v>0</v>
      </c>
      <c r="W1005" s="47">
        <v>20</v>
      </c>
      <c r="X1005" s="37" t="s">
        <v>108</v>
      </c>
      <c r="Y1005" s="47">
        <v>27</v>
      </c>
      <c r="Z1005" s="47">
        <v>0</v>
      </c>
      <c r="AA1005" s="47">
        <v>0</v>
      </c>
    </row>
    <row r="1006" spans="1:27" x14ac:dyDescent="0.3">
      <c r="A1006" t="e">
        <f>VLOOKUP(novplus_data[[#This Row],[Locationid]], [1]LibPAS_data!$A$2:$D$264, 4, FALSE)</f>
        <v>#N/A</v>
      </c>
      <c r="B1006" s="8" t="str">
        <f>TEXT(C1006,"yyyy")&amp;"-"&amp;"Q"&amp;LOOKUP(MONTH(C1006),{1,4,7,10},{1,2,3,4})</f>
        <v>2017-Q4</v>
      </c>
      <c r="C1006" s="9">
        <v>43070</v>
      </c>
      <c r="D1006" s="43">
        <f>YEAR(DATE(YEAR(novplus_data[[#This Row],[Date]]), MONTH(novplus_data[[#This Row],[Date]])+6,1))</f>
        <v>2018</v>
      </c>
      <c r="E1006" s="2" t="str">
        <f>TEXT(novplus_data[[#This Row],[Date]], "YYYY")</f>
        <v>2017</v>
      </c>
      <c r="F1006" s="43" t="str">
        <f>TEXT(novplus_data[[#This Row],[Date]], "MMM")</f>
        <v>Dec</v>
      </c>
      <c r="G1006" s="2" t="str">
        <f>VLOOKUP(I1006,[1]LibPAS_data!$A$2:$C$601,3,FALSE)</f>
        <v>State</v>
      </c>
      <c r="H1006" s="37" t="str">
        <f>VLOOKUP(I1006,[1]LibPAS_data!$A$2:$C$601,2,FALSE)</f>
        <v>Arizona State Library</v>
      </c>
      <c r="I1006" s="11" t="s">
        <v>42</v>
      </c>
      <c r="J1006" s="37" t="s">
        <v>111</v>
      </c>
      <c r="K1006" s="37" t="s">
        <v>17</v>
      </c>
      <c r="L1006" s="2" t="s">
        <v>16</v>
      </c>
      <c r="M1006" s="47">
        <v>63</v>
      </c>
      <c r="N1006" s="47">
        <v>90</v>
      </c>
      <c r="O1006" s="47">
        <v>0</v>
      </c>
      <c r="S1006" s="47">
        <v>60</v>
      </c>
      <c r="V1006" s="47">
        <v>0</v>
      </c>
      <c r="W1006" s="47">
        <v>90</v>
      </c>
      <c r="X1006" s="37" t="s">
        <v>108</v>
      </c>
      <c r="Y1006" s="47">
        <v>60</v>
      </c>
      <c r="Z1006" s="47">
        <v>0</v>
      </c>
      <c r="AA1006" s="47">
        <v>0</v>
      </c>
    </row>
    <row r="1007" spans="1:27" x14ac:dyDescent="0.3">
      <c r="A1007">
        <f>VLOOKUP(novplus_data[[#This Row],[Locationid]], [1]LibPAS_data!$A$2:$D$264, 4, FALSE)</f>
        <v>1469</v>
      </c>
      <c r="B1007" s="8" t="str">
        <f>TEXT(C1007,"yyyy")&amp;"-"&amp;"Q"&amp;LOOKUP(MONTH(C1007),{1,4,7,10},{1,2,3,4})</f>
        <v>2017-Q4</v>
      </c>
      <c r="C1007" s="9">
        <v>43070</v>
      </c>
      <c r="D1007" s="43">
        <f>YEAR(DATE(YEAR(novplus_data[[#This Row],[Date]]), MONTH(novplus_data[[#This Row],[Date]])+6,1))</f>
        <v>2018</v>
      </c>
      <c r="E1007" s="2" t="str">
        <f>TEXT(novplus_data[[#This Row],[Date]], "YYYY")</f>
        <v>2017</v>
      </c>
      <c r="F1007" s="43" t="str">
        <f>TEXT(novplus_data[[#This Row],[Date]], "MMM")</f>
        <v>Dec</v>
      </c>
      <c r="G1007" s="2" t="str">
        <f>VLOOKUP(I1007,[1]LibPAS_data!$A$2:$C$601,3,FALSE)</f>
        <v>Cochise</v>
      </c>
      <c r="H1007" s="37" t="str">
        <f>VLOOKUP(I1007,[1]LibPAS_data!$A$2:$C$601,2,FALSE)</f>
        <v>Cochise County Library District</v>
      </c>
      <c r="I1007" s="11" t="s">
        <v>32</v>
      </c>
      <c r="J1007" s="37" t="s">
        <v>111</v>
      </c>
      <c r="K1007" s="37" t="s">
        <v>18</v>
      </c>
      <c r="L1007" s="2" t="s">
        <v>16</v>
      </c>
      <c r="M1007" s="47">
        <v>45</v>
      </c>
      <c r="N1007" s="47">
        <v>85</v>
      </c>
      <c r="O1007" s="47">
        <v>0</v>
      </c>
      <c r="S1007" s="47">
        <v>68</v>
      </c>
      <c r="V1007" s="47">
        <v>0</v>
      </c>
      <c r="W1007" s="47">
        <v>85</v>
      </c>
      <c r="X1007" s="37" t="s">
        <v>108</v>
      </c>
      <c r="Y1007" s="47">
        <v>68</v>
      </c>
      <c r="Z1007" s="47">
        <v>0</v>
      </c>
      <c r="AA1007" s="47">
        <v>0</v>
      </c>
    </row>
    <row r="1008" spans="1:27" x14ac:dyDescent="0.3">
      <c r="A1008">
        <f>VLOOKUP(novplus_data[[#This Row],[Locationid]], [1]LibPAS_data!$A$2:$D$264, 4, FALSE)</f>
        <v>72247</v>
      </c>
      <c r="B1008" s="8" t="str">
        <f>TEXT(C1008,"yyyy")&amp;"-"&amp;"Q"&amp;LOOKUP(MONTH(C1008),{1,4,7,10},{1,2,3,4})</f>
        <v>2017-Q4</v>
      </c>
      <c r="C1008" s="9">
        <v>43070</v>
      </c>
      <c r="D1008" s="43">
        <f>YEAR(DATE(YEAR(novplus_data[[#This Row],[Date]]), MONTH(novplus_data[[#This Row],[Date]])+6,1))</f>
        <v>2018</v>
      </c>
      <c r="E1008" s="2" t="str">
        <f>TEXT(novplus_data[[#This Row],[Date]], "YYYY")</f>
        <v>2017</v>
      </c>
      <c r="F1008" s="43" t="str">
        <f>TEXT(novplus_data[[#This Row],[Date]], "MMM")</f>
        <v>Dec</v>
      </c>
      <c r="G1008" s="2" t="str">
        <f>VLOOKUP(I1008,[1]LibPAS_data!$A$2:$C$601,3,FALSE)</f>
        <v>Coconino</v>
      </c>
      <c r="H1008" s="37" t="str">
        <f>VLOOKUP(I1008,[1]LibPAS_data!$A$2:$C$601,2,FALSE)</f>
        <v>Flagstaff City-Coconino County Public Library</v>
      </c>
      <c r="I1008" s="11" t="s">
        <v>33</v>
      </c>
      <c r="J1008" s="37" t="s">
        <v>111</v>
      </c>
      <c r="K1008" s="37" t="s">
        <v>15</v>
      </c>
      <c r="L1008" s="2" t="s">
        <v>16</v>
      </c>
      <c r="M1008" s="47">
        <v>81</v>
      </c>
      <c r="N1008" s="47">
        <v>114</v>
      </c>
      <c r="O1008" s="47">
        <v>0</v>
      </c>
      <c r="S1008" s="47">
        <v>94</v>
      </c>
      <c r="V1008" s="47">
        <v>11</v>
      </c>
      <c r="W1008" s="47">
        <v>114</v>
      </c>
      <c r="X1008" s="37" t="s">
        <v>108</v>
      </c>
      <c r="Y1008" s="47">
        <v>105</v>
      </c>
      <c r="Z1008" s="47">
        <v>11</v>
      </c>
      <c r="AA1008" s="47">
        <v>0</v>
      </c>
    </row>
    <row r="1009" spans="1:27" x14ac:dyDescent="0.3">
      <c r="A1009">
        <f>VLOOKUP(novplus_data[[#This Row],[Locationid]], [1]LibPAS_data!$A$2:$D$264, 4, FALSE)</f>
        <v>72</v>
      </c>
      <c r="B1009" s="8" t="str">
        <f>TEXT(C1009,"yyyy")&amp;"-"&amp;"Q"&amp;LOOKUP(MONTH(C1009),{1,4,7,10},{1,2,3,4})</f>
        <v>2017-Q4</v>
      </c>
      <c r="C1009" s="9">
        <v>43070</v>
      </c>
      <c r="D1009" s="43">
        <f>YEAR(DATE(YEAR(novplus_data[[#This Row],[Date]]), MONTH(novplus_data[[#This Row],[Date]])+6,1))</f>
        <v>2018</v>
      </c>
      <c r="E1009" s="2" t="str">
        <f>TEXT(novplus_data[[#This Row],[Date]], "YYYY")</f>
        <v>2017</v>
      </c>
      <c r="F1009" s="43" t="str">
        <f>TEXT(novplus_data[[#This Row],[Date]], "MMM")</f>
        <v>Dec</v>
      </c>
      <c r="G1009" s="2" t="str">
        <f>VLOOKUP(I1009,[1]LibPAS_data!$A$2:$C$601,3,FALSE)</f>
        <v>Gila</v>
      </c>
      <c r="H1009" s="37" t="str">
        <f>VLOOKUP(I1009,[1]LibPAS_data!$A$2:$C$601,2,FALSE)</f>
        <v>Gila County Library District</v>
      </c>
      <c r="I1009" s="13" t="s">
        <v>34</v>
      </c>
      <c r="J1009" s="37" t="s">
        <v>111</v>
      </c>
      <c r="K1009" s="37" t="s">
        <v>15</v>
      </c>
      <c r="L1009" s="2" t="s">
        <v>16</v>
      </c>
      <c r="M1009" s="47">
        <v>47</v>
      </c>
      <c r="N1009" s="47">
        <v>95</v>
      </c>
      <c r="O1009" s="47">
        <v>0</v>
      </c>
      <c r="S1009" s="47">
        <v>50</v>
      </c>
      <c r="V1009" s="47">
        <v>0</v>
      </c>
      <c r="W1009" s="47">
        <v>95</v>
      </c>
      <c r="X1009" s="37" t="s">
        <v>108</v>
      </c>
      <c r="Y1009" s="47">
        <v>50</v>
      </c>
      <c r="Z1009" s="47">
        <v>0</v>
      </c>
      <c r="AA1009" s="47">
        <v>0</v>
      </c>
    </row>
    <row r="1010" spans="1:27" x14ac:dyDescent="0.3">
      <c r="A1010">
        <f>VLOOKUP(novplus_data[[#This Row],[Locationid]], [1]LibPAS_data!$A$2:$D$264, 4, FALSE)</f>
        <v>8295</v>
      </c>
      <c r="B1010" s="8" t="str">
        <f>TEXT(C1010,"yyyy")&amp;"-"&amp;"Q"&amp;LOOKUP(MONTH(C1010),{1,4,7,10},{1,2,3,4})</f>
        <v>2017-Q4</v>
      </c>
      <c r="C1010" s="9">
        <v>43070</v>
      </c>
      <c r="D1010" s="43">
        <f>YEAR(DATE(YEAR(novplus_data[[#This Row],[Date]]), MONTH(novplus_data[[#This Row],[Date]])+6,1))</f>
        <v>2018</v>
      </c>
      <c r="E1010" s="2" t="str">
        <f>TEXT(novplus_data[[#This Row],[Date]], "YYYY")</f>
        <v>2017</v>
      </c>
      <c r="F1010" s="43" t="str">
        <f>TEXT(novplus_data[[#This Row],[Date]], "MMM")</f>
        <v>Dec</v>
      </c>
      <c r="G1010" s="2" t="str">
        <f>VLOOKUP(I1010,[1]LibPAS_data!$A$2:$C$601,3,FALSE)</f>
        <v>Gila</v>
      </c>
      <c r="H1010" s="37" t="str">
        <f>VLOOKUP(I1010,[1]LibPAS_data!$A$2:$C$601,2,FALSE)</f>
        <v>Globe Public Library</v>
      </c>
      <c r="I1010" s="12" t="s">
        <v>88</v>
      </c>
      <c r="J1010" s="37" t="s">
        <v>111</v>
      </c>
      <c r="K1010" s="37" t="s">
        <v>15</v>
      </c>
      <c r="L1010" s="2" t="s">
        <v>16</v>
      </c>
      <c r="M1010" s="47">
        <v>4</v>
      </c>
      <c r="N1010" s="47">
        <v>4</v>
      </c>
      <c r="O1010" s="47">
        <v>0</v>
      </c>
      <c r="S1010" s="47">
        <v>7</v>
      </c>
      <c r="V1010" s="47">
        <v>0</v>
      </c>
      <c r="W1010" s="47">
        <v>4</v>
      </c>
      <c r="X1010" s="37" t="s">
        <v>108</v>
      </c>
      <c r="Y1010" s="47">
        <v>7</v>
      </c>
      <c r="Z1010" s="47">
        <v>0</v>
      </c>
      <c r="AA1010" s="47">
        <v>0</v>
      </c>
    </row>
    <row r="1011" spans="1:27" x14ac:dyDescent="0.3">
      <c r="A1011" t="e">
        <f>VLOOKUP(novplus_data[[#This Row],[Locationid]], [1]LibPAS_data!$A$2:$D$264, 4, FALSE)</f>
        <v>#N/A</v>
      </c>
      <c r="B1011" s="8" t="str">
        <f>TEXT(C1011,"yyyy")&amp;"-"&amp;"Q"&amp;LOOKUP(MONTH(C1011),{1,4,7,10},{1,2,3,4})</f>
        <v>2017-Q4</v>
      </c>
      <c r="C1011" s="9">
        <v>43070</v>
      </c>
      <c r="D1011" s="43">
        <f>YEAR(DATE(YEAR(novplus_data[[#This Row],[Date]]), MONTH(novplus_data[[#This Row],[Date]])+6,1))</f>
        <v>2018</v>
      </c>
      <c r="E1011" s="2" t="str">
        <f>TEXT(novplus_data[[#This Row],[Date]], "YYYY")</f>
        <v>2017</v>
      </c>
      <c r="F1011" s="43" t="str">
        <f>TEXT(novplus_data[[#This Row],[Date]], "MMM")</f>
        <v>Dec</v>
      </c>
      <c r="G1011" s="2" t="str">
        <f>VLOOKUP(I1011,[1]LibPAS_data!$A$2:$C$601,3,FALSE)</f>
        <v>Mohave</v>
      </c>
      <c r="H1011" s="37" t="str">
        <f>VLOOKUP(I1011,[1]LibPAS_data!$A$2:$C$601,2,FALSE)</f>
        <v>Kingman Branch Library</v>
      </c>
      <c r="I1011" s="11" t="s">
        <v>93</v>
      </c>
      <c r="J1011" s="37" t="s">
        <v>111</v>
      </c>
      <c r="K1011" s="37" t="s">
        <v>15</v>
      </c>
      <c r="L1011" s="2" t="s">
        <v>16</v>
      </c>
      <c r="M1011" s="47">
        <v>136</v>
      </c>
      <c r="N1011" s="47">
        <v>488</v>
      </c>
      <c r="O1011" s="47">
        <v>0</v>
      </c>
      <c r="S1011" s="47">
        <v>322</v>
      </c>
      <c r="V1011" s="47">
        <v>0</v>
      </c>
      <c r="W1011" s="47">
        <v>488</v>
      </c>
      <c r="X1011" s="37" t="s">
        <v>108</v>
      </c>
      <c r="Y1011" s="47">
        <v>322</v>
      </c>
      <c r="Z1011" s="47">
        <v>0</v>
      </c>
      <c r="AA1011" s="47">
        <v>0</v>
      </c>
    </row>
    <row r="1012" spans="1:27" x14ac:dyDescent="0.3">
      <c r="A1012" t="e">
        <f>VLOOKUP(novplus_data[[#This Row],[Locationid]], [1]LibPAS_data!$A$2:$D$264, 4, FALSE)</f>
        <v>#N/A</v>
      </c>
      <c r="B1012" s="8" t="str">
        <f>TEXT(C1012,"yyyy")&amp;"-"&amp;"Q"&amp;LOOKUP(MONTH(C1012),{1,4,7,10},{1,2,3,4})</f>
        <v>2017-Q4</v>
      </c>
      <c r="C1012" s="9">
        <v>43070</v>
      </c>
      <c r="D1012" s="43">
        <f>YEAR(DATE(YEAR(novplus_data[[#This Row],[Date]]), MONTH(novplus_data[[#This Row],[Date]])+6,1))</f>
        <v>2018</v>
      </c>
      <c r="E1012" s="2" t="str">
        <f>TEXT(novplus_data[[#This Row],[Date]], "YYYY")</f>
        <v>2017</v>
      </c>
      <c r="F1012" s="43" t="str">
        <f>TEXT(novplus_data[[#This Row],[Date]], "MMM")</f>
        <v>Dec</v>
      </c>
      <c r="G1012" s="2" t="str">
        <f>VLOOKUP(I1012,[1]LibPAS_data!$A$2:$C$601,3,FALSE)</f>
        <v>Mohave</v>
      </c>
      <c r="H1012" s="37" t="str">
        <f>VLOOKUP(I1012,[1]LibPAS_data!$A$2:$C$601,2,FALSE)</f>
        <v>Lake Havasu Branch Library</v>
      </c>
      <c r="I1012" s="11" t="s">
        <v>89</v>
      </c>
      <c r="J1012" s="37" t="s">
        <v>111</v>
      </c>
      <c r="K1012" s="37" t="s">
        <v>15</v>
      </c>
      <c r="L1012" s="2" t="s">
        <v>16</v>
      </c>
      <c r="M1012" s="47">
        <v>2</v>
      </c>
      <c r="N1012" s="47">
        <v>2</v>
      </c>
      <c r="O1012" s="47">
        <v>0</v>
      </c>
      <c r="S1012" s="47">
        <v>1</v>
      </c>
      <c r="V1012" s="47">
        <v>0</v>
      </c>
      <c r="W1012" s="47">
        <v>2</v>
      </c>
      <c r="X1012" s="37" t="s">
        <v>108</v>
      </c>
      <c r="Y1012" s="47">
        <v>1</v>
      </c>
      <c r="Z1012" s="47">
        <v>0</v>
      </c>
      <c r="AA1012" s="47">
        <v>0</v>
      </c>
    </row>
    <row r="1013" spans="1:27" x14ac:dyDescent="0.3">
      <c r="A1013">
        <f>VLOOKUP(novplus_data[[#This Row],[Locationid]], [1]LibPAS_data!$A$2:$D$264, 4, FALSE)</f>
        <v>87143</v>
      </c>
      <c r="B1013" s="8" t="str">
        <f>TEXT(C1013,"yyyy")&amp;"-"&amp;"Q"&amp;LOOKUP(MONTH(C1013),{1,4,7,10},{1,2,3,4})</f>
        <v>2017-Q4</v>
      </c>
      <c r="C1013" s="9">
        <v>43070</v>
      </c>
      <c r="D1013" s="43">
        <f>YEAR(DATE(YEAR(novplus_data[[#This Row],[Date]]), MONTH(novplus_data[[#This Row],[Date]])+6,1))</f>
        <v>2018</v>
      </c>
      <c r="E1013" s="2" t="str">
        <f>TEXT(novplus_data[[#This Row],[Date]], "YYYY")</f>
        <v>2017</v>
      </c>
      <c r="F1013" s="43" t="str">
        <f>TEXT(novplus_data[[#This Row],[Date]], "MMM")</f>
        <v>Dec</v>
      </c>
      <c r="G1013" s="2" t="str">
        <f>VLOOKUP(I1013,[1]LibPAS_data!$A$2:$C$601,3,FALSE)</f>
        <v>Mohave</v>
      </c>
      <c r="H1013" s="37" t="str">
        <f>VLOOKUP(I1013,[1]LibPAS_data!$A$2:$C$601,2,FALSE)</f>
        <v>Mohave County Library District</v>
      </c>
      <c r="I1013" s="11" t="s">
        <v>36</v>
      </c>
      <c r="J1013" s="37" t="s">
        <v>111</v>
      </c>
      <c r="K1013" s="37" t="s">
        <v>15</v>
      </c>
      <c r="L1013" s="2" t="s">
        <v>16</v>
      </c>
      <c r="M1013" s="47">
        <v>101</v>
      </c>
      <c r="N1013" s="47">
        <v>376</v>
      </c>
      <c r="O1013" s="47">
        <v>0</v>
      </c>
      <c r="S1013" s="47">
        <v>337</v>
      </c>
      <c r="V1013" s="47">
        <v>0</v>
      </c>
      <c r="W1013" s="47">
        <v>376</v>
      </c>
      <c r="X1013" s="37" t="s">
        <v>108</v>
      </c>
      <c r="Y1013" s="47">
        <v>337</v>
      </c>
      <c r="Z1013" s="47">
        <v>0</v>
      </c>
      <c r="AA1013" s="47">
        <v>0</v>
      </c>
    </row>
    <row r="1014" spans="1:27" x14ac:dyDescent="0.3">
      <c r="A1014">
        <f>VLOOKUP(novplus_data[[#This Row],[Locationid]], [1]LibPAS_data!$A$2:$D$264, 4, FALSE)</f>
        <v>2461</v>
      </c>
      <c r="B1014" s="8" t="str">
        <f>TEXT(C1014,"yyyy")&amp;"-"&amp;"Q"&amp;LOOKUP(MONTH(C1014),{1,4,7,10},{1,2,3,4})</f>
        <v>2017-Q4</v>
      </c>
      <c r="C1014" s="9">
        <v>43070</v>
      </c>
      <c r="D1014" s="43">
        <f>YEAR(DATE(YEAR(novplus_data[[#This Row],[Date]]), MONTH(novplus_data[[#This Row],[Date]])+6,1))</f>
        <v>2018</v>
      </c>
      <c r="E1014" s="2" t="str">
        <f>TEXT(novplus_data[[#This Row],[Date]], "YYYY")</f>
        <v>2017</v>
      </c>
      <c r="F1014" s="43" t="str">
        <f>TEXT(novplus_data[[#This Row],[Date]], "MMM")</f>
        <v>Dec</v>
      </c>
      <c r="G1014" s="2" t="str">
        <f>VLOOKUP(I1014,[1]LibPAS_data!$A$2:$C$601,3,FALSE)</f>
        <v>Navajo</v>
      </c>
      <c r="H1014" s="37" t="str">
        <f>VLOOKUP(I1014,[1]LibPAS_data!$A$2:$C$601,2,FALSE)</f>
        <v>Navajo County Library District</v>
      </c>
      <c r="I1014" s="11" t="s">
        <v>37</v>
      </c>
      <c r="J1014" s="37" t="s">
        <v>111</v>
      </c>
      <c r="K1014" s="37" t="s">
        <v>15</v>
      </c>
      <c r="L1014" s="2" t="s">
        <v>16</v>
      </c>
      <c r="M1014" s="47">
        <v>8</v>
      </c>
      <c r="N1014" s="47">
        <v>11</v>
      </c>
      <c r="O1014" s="47">
        <v>0</v>
      </c>
      <c r="S1014" s="47">
        <v>6</v>
      </c>
      <c r="V1014" s="47">
        <v>0</v>
      </c>
      <c r="W1014" s="47">
        <v>11</v>
      </c>
      <c r="X1014" s="37" t="s">
        <v>108</v>
      </c>
      <c r="Y1014" s="47">
        <v>6</v>
      </c>
      <c r="Z1014" s="47">
        <v>0</v>
      </c>
      <c r="AA1014" s="47">
        <v>0</v>
      </c>
    </row>
    <row r="1015" spans="1:27" x14ac:dyDescent="0.3">
      <c r="A1015">
        <f>VLOOKUP(novplus_data[[#This Row],[Locationid]], [1]LibPAS_data!$A$2:$D$264, 4, FALSE)</f>
        <v>13597</v>
      </c>
      <c r="B1015" s="8" t="str">
        <f>TEXT(C1015,"yyyy")&amp;"-"&amp;"Q"&amp;LOOKUP(MONTH(C1015),{1,4,7,10},{1,2,3,4})</f>
        <v>2017-Q4</v>
      </c>
      <c r="C1015" s="9">
        <v>43070</v>
      </c>
      <c r="D1015" s="43">
        <f>YEAR(DATE(YEAR(novplus_data[[#This Row],[Date]]), MONTH(novplus_data[[#This Row],[Date]])+6,1))</f>
        <v>2018</v>
      </c>
      <c r="E1015" s="2" t="str">
        <f>TEXT(novplus_data[[#This Row],[Date]], "YYYY")</f>
        <v>2017</v>
      </c>
      <c r="F1015" s="43" t="str">
        <f>TEXT(novplus_data[[#This Row],[Date]], "MMM")</f>
        <v>Dec</v>
      </c>
      <c r="G1015" s="2" t="str">
        <f>VLOOKUP(I1015,[1]LibPAS_data!$A$2:$C$601,3,FALSE)</f>
        <v>Gila</v>
      </c>
      <c r="H1015" s="37" t="str">
        <f>VLOOKUP(I1015,[1]LibPAS_data!$A$2:$C$601,2,FALSE)</f>
        <v>Payson Public Library</v>
      </c>
      <c r="I1015" s="11" t="s">
        <v>94</v>
      </c>
      <c r="J1015" s="37" t="s">
        <v>111</v>
      </c>
      <c r="K1015" s="37" t="s">
        <v>15</v>
      </c>
      <c r="L1015" s="2" t="s">
        <v>16</v>
      </c>
      <c r="M1015" s="47">
        <v>2</v>
      </c>
      <c r="N1015" s="47">
        <v>2</v>
      </c>
      <c r="O1015" s="47">
        <v>0</v>
      </c>
      <c r="S1015" s="47">
        <v>1</v>
      </c>
      <c r="V1015" s="47">
        <v>0</v>
      </c>
      <c r="W1015" s="47">
        <v>2</v>
      </c>
      <c r="X1015" s="37" t="s">
        <v>108</v>
      </c>
      <c r="Y1015" s="47">
        <v>1</v>
      </c>
      <c r="Z1015" s="47">
        <v>0</v>
      </c>
      <c r="AA1015" s="47">
        <v>0</v>
      </c>
    </row>
    <row r="1016" spans="1:27" x14ac:dyDescent="0.3">
      <c r="A1016">
        <f>VLOOKUP(novplus_data[[#This Row],[Locationid]], [1]LibPAS_data!$A$2:$D$264, 4, FALSE)</f>
        <v>405419</v>
      </c>
      <c r="B1016" s="8" t="str">
        <f>TEXT(C1016,"yyyy")&amp;"-"&amp;"Q"&amp;LOOKUP(MONTH(C1016),{1,4,7,10},{1,2,3,4})</f>
        <v>2017-Q4</v>
      </c>
      <c r="C1016" s="9">
        <v>43070</v>
      </c>
      <c r="D1016" s="43">
        <f>YEAR(DATE(YEAR(novplus_data[[#This Row],[Date]]), MONTH(novplus_data[[#This Row],[Date]])+6,1))</f>
        <v>2018</v>
      </c>
      <c r="E1016" s="2" t="str">
        <f>TEXT(novplus_data[[#This Row],[Date]], "YYYY")</f>
        <v>2017</v>
      </c>
      <c r="F1016" s="43" t="str">
        <f>TEXT(novplus_data[[#This Row],[Date]], "MMM")</f>
        <v>Dec</v>
      </c>
      <c r="G1016" s="2" t="str">
        <f>VLOOKUP(I1016,[1]LibPAS_data!$A$2:$C$601,3,FALSE)</f>
        <v>Pima</v>
      </c>
      <c r="H1016" s="37" t="str">
        <f>VLOOKUP(I1016,[1]LibPAS_data!$A$2:$C$601,2,FALSE)</f>
        <v>Pima County Public Library</v>
      </c>
      <c r="I1016" s="11" t="s">
        <v>38</v>
      </c>
      <c r="J1016" s="37" t="s">
        <v>111</v>
      </c>
      <c r="K1016" s="37" t="s">
        <v>15</v>
      </c>
      <c r="L1016" s="2" t="s">
        <v>16</v>
      </c>
      <c r="M1016" s="47">
        <v>208</v>
      </c>
      <c r="N1016" s="47">
        <v>564</v>
      </c>
      <c r="O1016" s="47">
        <v>0</v>
      </c>
      <c r="S1016" s="47">
        <v>630</v>
      </c>
      <c r="V1016" s="47">
        <v>40</v>
      </c>
      <c r="W1016" s="47">
        <v>564</v>
      </c>
      <c r="X1016" s="37" t="s">
        <v>108</v>
      </c>
      <c r="Y1016" s="47">
        <v>670</v>
      </c>
      <c r="Z1016" s="47">
        <v>40</v>
      </c>
      <c r="AA1016" s="47">
        <v>0</v>
      </c>
    </row>
    <row r="1017" spans="1:27" x14ac:dyDescent="0.3">
      <c r="A1017">
        <f>VLOOKUP(novplus_data[[#This Row],[Locationid]], [1]LibPAS_data!$A$2:$D$264, 4, FALSE)</f>
        <v>8901</v>
      </c>
      <c r="B1017" s="8" t="str">
        <f>TEXT(C1017,"yyyy")&amp;"-"&amp;"Q"&amp;LOOKUP(MONTH(C1017),{1,4,7,10},{1,2,3,4})</f>
        <v>2017-Q4</v>
      </c>
      <c r="C1017" s="9">
        <v>43070</v>
      </c>
      <c r="D1017" s="43">
        <f>YEAR(DATE(YEAR(novplus_data[[#This Row],[Date]]), MONTH(novplus_data[[#This Row],[Date]])+6,1))</f>
        <v>2018</v>
      </c>
      <c r="E1017" s="2" t="str">
        <f>TEXT(novplus_data[[#This Row],[Date]], "YYYY")</f>
        <v>2017</v>
      </c>
      <c r="F1017" s="43" t="str">
        <f>TEXT(novplus_data[[#This Row],[Date]], "MMM")</f>
        <v>Dec</v>
      </c>
      <c r="G1017" s="2" t="str">
        <f>VLOOKUP(I1017,[1]LibPAS_data!$A$2:$C$601,3,FALSE)</f>
        <v>Pinal</v>
      </c>
      <c r="H1017" s="37" t="str">
        <f>VLOOKUP(I1017,[1]LibPAS_data!$A$2:$C$601,2,FALSE)</f>
        <v>Pinal County Library District</v>
      </c>
      <c r="I1017" s="11" t="s">
        <v>54</v>
      </c>
      <c r="J1017" s="37" t="s">
        <v>111</v>
      </c>
      <c r="K1017" s="37" t="s">
        <v>15</v>
      </c>
      <c r="L1017" s="2" t="s">
        <v>16</v>
      </c>
      <c r="M1017" s="47">
        <v>44</v>
      </c>
      <c r="N1017" s="47">
        <v>114</v>
      </c>
      <c r="O1017" s="47">
        <v>0</v>
      </c>
      <c r="S1017" s="47">
        <v>55</v>
      </c>
      <c r="V1017" s="47">
        <v>1</v>
      </c>
      <c r="W1017" s="47">
        <v>114</v>
      </c>
      <c r="X1017" s="37" t="s">
        <v>108</v>
      </c>
      <c r="Y1017" s="47">
        <v>56</v>
      </c>
      <c r="Z1017" s="47">
        <v>1</v>
      </c>
      <c r="AA1017" s="47">
        <v>0</v>
      </c>
    </row>
    <row r="1018" spans="1:27" x14ac:dyDescent="0.3">
      <c r="A1018">
        <f>VLOOKUP(novplus_data[[#This Row],[Locationid]], [1]LibPAS_data!$A$2:$D$264, 4, FALSE)</f>
        <v>29416</v>
      </c>
      <c r="B1018" s="8" t="str">
        <f>TEXT(C1018,"yyyy")&amp;"-"&amp;"Q"&amp;LOOKUP(MONTH(C1018),{1,4,7,10},{1,2,3,4})</f>
        <v>2017-Q4</v>
      </c>
      <c r="C1018" s="9">
        <v>43070</v>
      </c>
      <c r="D1018" s="43">
        <f>YEAR(DATE(YEAR(novplus_data[[#This Row],[Date]]), MONTH(novplus_data[[#This Row],[Date]])+6,1))</f>
        <v>2018</v>
      </c>
      <c r="E1018" s="2" t="str">
        <f>TEXT(novplus_data[[#This Row],[Date]], "YYYY")</f>
        <v>2017</v>
      </c>
      <c r="F1018" s="43" t="str">
        <f>TEXT(novplus_data[[#This Row],[Date]], "MMM")</f>
        <v>Dec</v>
      </c>
      <c r="G1018" s="2" t="str">
        <f>VLOOKUP(I1018,[1]LibPAS_data!$A$2:$C$601,3,FALSE)</f>
        <v>Yavapai</v>
      </c>
      <c r="H1018" s="37" t="str">
        <f>VLOOKUP(I1018,[1]LibPAS_data!$A$2:$C$601,2,FALSE)</f>
        <v>Prescott Public Library</v>
      </c>
      <c r="I1018" s="11" t="s">
        <v>39</v>
      </c>
      <c r="J1018" s="37" t="s">
        <v>111</v>
      </c>
      <c r="K1018" s="37" t="s">
        <v>15</v>
      </c>
      <c r="L1018" s="2" t="s">
        <v>16</v>
      </c>
      <c r="M1018" s="47">
        <v>66</v>
      </c>
      <c r="N1018" s="47">
        <v>114</v>
      </c>
      <c r="O1018" s="47">
        <v>0</v>
      </c>
      <c r="S1018" s="47">
        <v>105</v>
      </c>
      <c r="V1018" s="47">
        <v>5</v>
      </c>
      <c r="W1018" s="47">
        <v>114</v>
      </c>
      <c r="X1018" s="37" t="s">
        <v>108</v>
      </c>
      <c r="Y1018" s="47">
        <v>110</v>
      </c>
      <c r="Z1018" s="47">
        <v>5</v>
      </c>
      <c r="AA1018" s="47">
        <v>0</v>
      </c>
    </row>
    <row r="1019" spans="1:27" x14ac:dyDescent="0.3">
      <c r="A1019" s="2" t="e">
        <f>VLOOKUP(novplus_data[[#This Row],[Locationid]], [1]LibPAS_data!$A$2:$D$264, 4, FALSE)</f>
        <v>#N/A</v>
      </c>
      <c r="B1019" s="14" t="str">
        <f>TEXT(C1019,"yyyy")&amp;"-"&amp;"Q"&amp;LOOKUP(MONTH(C1019),{1,4,7,10},{1,2,3,4})</f>
        <v>2017-Q4</v>
      </c>
      <c r="C1019" s="9">
        <v>43070</v>
      </c>
      <c r="D1019" s="43">
        <f>YEAR(DATE(YEAR(novplus_data[[#This Row],[Date]]), MONTH(novplus_data[[#This Row],[Date]])+6,1))</f>
        <v>2018</v>
      </c>
      <c r="E1019" s="2" t="str">
        <f>TEXT(novplus_data[[#This Row],[Date]], "YYYY")</f>
        <v>2017</v>
      </c>
      <c r="F1019" s="43" t="str">
        <f>TEXT(novplus_data[[#This Row],[Date]], "MMM")</f>
        <v>Dec</v>
      </c>
      <c r="G1019" s="2" t="str">
        <f>VLOOKUP(I1019,[1]LibPAS_data!$A$2:$C$601,3,FALSE)</f>
        <v>Yuma</v>
      </c>
      <c r="H1019" s="37" t="str">
        <f>VLOOKUP(I1019,[1]LibPAS_data!$A$2:$C$601,2,FALSE)</f>
        <v>Yuma County Library District</v>
      </c>
      <c r="I1019" s="16" t="s">
        <v>44</v>
      </c>
      <c r="J1019" s="2" t="s">
        <v>111</v>
      </c>
      <c r="K1019" s="2" t="s">
        <v>15</v>
      </c>
      <c r="L1019" s="2" t="s">
        <v>16</v>
      </c>
      <c r="M1019" s="49">
        <v>27</v>
      </c>
      <c r="N1019" s="49">
        <v>39</v>
      </c>
      <c r="O1019" s="49">
        <v>0</v>
      </c>
      <c r="P1019" s="2"/>
      <c r="Q1019" s="2"/>
      <c r="R1019" s="2"/>
      <c r="S1019" s="49">
        <v>43</v>
      </c>
      <c r="T1019" s="2"/>
      <c r="U1019" s="2"/>
      <c r="V1019" s="49">
        <v>0</v>
      </c>
      <c r="W1019" s="49">
        <v>39</v>
      </c>
      <c r="X1019" s="2" t="s">
        <v>108</v>
      </c>
      <c r="Y1019" s="49">
        <v>43</v>
      </c>
      <c r="Z1019" s="49">
        <v>0</v>
      </c>
      <c r="AA1019" s="49">
        <v>0</v>
      </c>
    </row>
    <row r="1020" spans="1:27" x14ac:dyDescent="0.3">
      <c r="A1020" s="2">
        <f>VLOOKUP(novplus_data[[#This Row],[Locationid]], [1]LibPAS_data!$A$2:$D$264, 4, FALSE)</f>
        <v>102303</v>
      </c>
      <c r="B1020" s="8" t="str">
        <f>TEXT(C1020,"yyyy")&amp;"-"&amp;"Q"&amp;LOOKUP(MONTH(C1020),{1,4,7,10},{1,2,3,4})</f>
        <v>2015-Q3</v>
      </c>
      <c r="C1020" s="15">
        <v>42217</v>
      </c>
      <c r="D1020" s="43">
        <f>YEAR(DATE(YEAR(novplus_data[[#This Row],[Date]]), MONTH(novplus_data[[#This Row],[Date]])+6,1))</f>
        <v>2016</v>
      </c>
      <c r="E1020" s="2" t="str">
        <f>TEXT(novplus_data[[#This Row],[Date]], "YYYY")</f>
        <v>2015</v>
      </c>
      <c r="F1020" s="43" t="str">
        <f>TEXT(novplus_data[[#This Row],[Date]], "MMM")</f>
        <v>Aug</v>
      </c>
      <c r="G1020" s="2" t="str">
        <f>VLOOKUP(I1020,[1]LibPAS_data!$A$2:$C$601,3,FALSE)</f>
        <v>Maricopa</v>
      </c>
      <c r="H1020" s="37" t="str">
        <f>VLOOKUP(I1020,[1]LibPAS_data!$A$2:$C$601,2,FALSE)</f>
        <v xml:space="preserve">Glendale Public Library </v>
      </c>
      <c r="I1020" s="3" t="s">
        <v>48</v>
      </c>
      <c r="J1020" s="2" t="s">
        <v>111</v>
      </c>
      <c r="K1020" s="37" t="s">
        <v>15</v>
      </c>
      <c r="L1020" s="2" t="s">
        <v>16</v>
      </c>
      <c r="M1020" s="49">
        <v>40</v>
      </c>
      <c r="N1020" s="49">
        <v>209</v>
      </c>
      <c r="O1020" s="49">
        <v>0</v>
      </c>
      <c r="P1020" s="2"/>
      <c r="Q1020" s="2"/>
      <c r="R1020" s="2"/>
      <c r="S1020" s="49">
        <v>203</v>
      </c>
      <c r="T1020" s="2"/>
      <c r="U1020" s="2"/>
      <c r="V1020" s="2"/>
      <c r="W1020" s="2"/>
      <c r="X1020" s="2"/>
      <c r="Y1020" s="49">
        <v>203</v>
      </c>
      <c r="Z1020" s="49">
        <v>0</v>
      </c>
      <c r="AA1020" s="2"/>
    </row>
    <row r="1021" spans="1:27" x14ac:dyDescent="0.3">
      <c r="A1021">
        <f>VLOOKUP(novplus_data[[#This Row],[Locationid]], [1]LibPAS_data!$A$2:$D$264, 4, FALSE)</f>
        <v>102303</v>
      </c>
      <c r="B1021" s="8" t="str">
        <f>TEXT(C1021,"yyyy")&amp;"-"&amp;"Q"&amp;LOOKUP(MONTH(C1021),{1,4,7,10},{1,2,3,4})</f>
        <v>2015-Q3</v>
      </c>
      <c r="C1021" s="9">
        <v>42248</v>
      </c>
      <c r="D1021" s="43">
        <f>YEAR(DATE(YEAR(novplus_data[[#This Row],[Date]]), MONTH(novplus_data[[#This Row],[Date]])+6,1))</f>
        <v>2016</v>
      </c>
      <c r="E1021" s="2" t="str">
        <f>TEXT(novplus_data[[#This Row],[Date]], "YYYY")</f>
        <v>2015</v>
      </c>
      <c r="F1021" s="43" t="str">
        <f>TEXT(novplus_data[[#This Row],[Date]], "MMM")</f>
        <v>Sep</v>
      </c>
      <c r="G1021" s="2" t="str">
        <f>VLOOKUP(I1021,[1]LibPAS_data!$A$2:$C$601,3,FALSE)</f>
        <v>Maricopa</v>
      </c>
      <c r="H1021" s="37" t="str">
        <f>VLOOKUP(I1021,[1]LibPAS_data!$A$2:$C$601,2,FALSE)</f>
        <v xml:space="preserve">Glendale Public Library </v>
      </c>
      <c r="I1021" s="3" t="s">
        <v>48</v>
      </c>
      <c r="J1021" s="2" t="s">
        <v>111</v>
      </c>
      <c r="K1021" s="37" t="s">
        <v>15</v>
      </c>
      <c r="L1021" s="2" t="s">
        <v>16</v>
      </c>
      <c r="M1021" s="47">
        <v>32</v>
      </c>
      <c r="N1021" s="47">
        <v>99</v>
      </c>
      <c r="O1021" s="47">
        <v>0</v>
      </c>
      <c r="S1021" s="47">
        <v>130</v>
      </c>
      <c r="Y1021" s="47">
        <v>130</v>
      </c>
      <c r="Z1021" s="47">
        <v>0</v>
      </c>
    </row>
    <row r="1022" spans="1:27" x14ac:dyDescent="0.3">
      <c r="A1022">
        <f>VLOOKUP(novplus_data[[#This Row],[Locationid]], [1]LibPAS_data!$A$2:$D$264, 4, FALSE)</f>
        <v>102303</v>
      </c>
      <c r="B1022" s="8" t="str">
        <f>TEXT(C1022,"yyyy")&amp;"-"&amp;"Q"&amp;LOOKUP(MONTH(C1022),{1,4,7,10},{1,2,3,4})</f>
        <v>2015-Q4</v>
      </c>
      <c r="C1022" s="9">
        <v>42278</v>
      </c>
      <c r="D1022" s="43">
        <f>YEAR(DATE(YEAR(novplus_data[[#This Row],[Date]]), MONTH(novplus_data[[#This Row],[Date]])+6,1))</f>
        <v>2016</v>
      </c>
      <c r="E1022" s="2" t="str">
        <f>TEXT(novplus_data[[#This Row],[Date]], "YYYY")</f>
        <v>2015</v>
      </c>
      <c r="F1022" s="43" t="str">
        <f>TEXT(novplus_data[[#This Row],[Date]], "MMM")</f>
        <v>Oct</v>
      </c>
      <c r="G1022" s="2" t="str">
        <f>VLOOKUP(I1022,[1]LibPAS_data!$A$2:$C$601,3,FALSE)</f>
        <v>Maricopa</v>
      </c>
      <c r="H1022" s="37" t="str">
        <f>VLOOKUP(I1022,[1]LibPAS_data!$A$2:$C$601,2,FALSE)</f>
        <v xml:space="preserve">Glendale Public Library </v>
      </c>
      <c r="I1022" s="3" t="s">
        <v>48</v>
      </c>
      <c r="J1022" s="2" t="s">
        <v>111</v>
      </c>
      <c r="K1022" s="37" t="s">
        <v>15</v>
      </c>
      <c r="L1022" s="2" t="s">
        <v>16</v>
      </c>
      <c r="M1022" s="47">
        <v>26</v>
      </c>
      <c r="N1022" s="47">
        <v>80</v>
      </c>
      <c r="O1022" s="47">
        <v>0</v>
      </c>
      <c r="S1022" s="47">
        <v>53</v>
      </c>
      <c r="Y1022" s="47">
        <v>53</v>
      </c>
      <c r="Z1022" s="47">
        <v>0</v>
      </c>
    </row>
    <row r="1023" spans="1:27" x14ac:dyDescent="0.3">
      <c r="A1023">
        <f>VLOOKUP(novplus_data[[#This Row],[Locationid]], [1]LibPAS_data!$A$2:$D$264, 4, FALSE)</f>
        <v>102303</v>
      </c>
      <c r="B1023" s="8" t="str">
        <f>TEXT(C1023,"yyyy")&amp;"-"&amp;"Q"&amp;LOOKUP(MONTH(C1023),{1,4,7,10},{1,2,3,4})</f>
        <v>2015-Q4</v>
      </c>
      <c r="C1023" s="9">
        <v>42309</v>
      </c>
      <c r="D1023" s="43">
        <f>YEAR(DATE(YEAR(novplus_data[[#This Row],[Date]]), MONTH(novplus_data[[#This Row],[Date]])+6,1))</f>
        <v>2016</v>
      </c>
      <c r="E1023" s="2" t="str">
        <f>TEXT(novplus_data[[#This Row],[Date]], "YYYY")</f>
        <v>2015</v>
      </c>
      <c r="F1023" s="43" t="str">
        <f>TEXT(novplus_data[[#This Row],[Date]], "MMM")</f>
        <v>Nov</v>
      </c>
      <c r="G1023" s="2" t="str">
        <f>VLOOKUP(I1023,[1]LibPAS_data!$A$2:$C$601,3,FALSE)</f>
        <v>Maricopa</v>
      </c>
      <c r="H1023" s="37" t="str">
        <f>VLOOKUP(I1023,[1]LibPAS_data!$A$2:$C$601,2,FALSE)</f>
        <v xml:space="preserve">Glendale Public Library </v>
      </c>
      <c r="I1023" s="3" t="s">
        <v>48</v>
      </c>
      <c r="J1023" s="2" t="s">
        <v>111</v>
      </c>
      <c r="K1023" s="37" t="s">
        <v>15</v>
      </c>
      <c r="L1023" s="2" t="s">
        <v>16</v>
      </c>
      <c r="M1023" s="47">
        <v>19</v>
      </c>
      <c r="N1023" s="47">
        <v>28</v>
      </c>
      <c r="O1023" s="47">
        <v>0</v>
      </c>
      <c r="S1023" s="47">
        <v>28</v>
      </c>
      <c r="Y1023" s="47">
        <v>28</v>
      </c>
      <c r="Z1023" s="47">
        <v>0</v>
      </c>
    </row>
    <row r="1024" spans="1:27" x14ac:dyDescent="0.3">
      <c r="A1024">
        <f>VLOOKUP(novplus_data[[#This Row],[Locationid]], [1]LibPAS_data!$A$2:$D$264, 4, FALSE)</f>
        <v>102303</v>
      </c>
      <c r="B1024" s="8" t="str">
        <f>TEXT(C1024,"yyyy")&amp;"-"&amp;"Q"&amp;LOOKUP(MONTH(C1024),{1,4,7,10},{1,2,3,4})</f>
        <v>2015-Q4</v>
      </c>
      <c r="C1024" s="9">
        <v>42339</v>
      </c>
      <c r="D1024" s="43">
        <f>YEAR(DATE(YEAR(novplus_data[[#This Row],[Date]]), MONTH(novplus_data[[#This Row],[Date]])+6,1))</f>
        <v>2016</v>
      </c>
      <c r="E1024" s="2" t="str">
        <f>TEXT(novplus_data[[#This Row],[Date]], "YYYY")</f>
        <v>2015</v>
      </c>
      <c r="F1024" s="43" t="str">
        <f>TEXT(novplus_data[[#This Row],[Date]], "MMM")</f>
        <v>Dec</v>
      </c>
      <c r="G1024" s="2" t="str">
        <f>VLOOKUP(I1024,[1]LibPAS_data!$A$2:$C$601,3,FALSE)</f>
        <v>Maricopa</v>
      </c>
      <c r="H1024" s="37" t="str">
        <f>VLOOKUP(I1024,[1]LibPAS_data!$A$2:$C$601,2,FALSE)</f>
        <v xml:space="preserve">Glendale Public Library </v>
      </c>
      <c r="I1024" s="3" t="s">
        <v>48</v>
      </c>
      <c r="J1024" s="2" t="s">
        <v>111</v>
      </c>
      <c r="K1024" s="37" t="s">
        <v>15</v>
      </c>
      <c r="L1024" s="2" t="s">
        <v>16</v>
      </c>
      <c r="M1024" s="47">
        <v>30</v>
      </c>
      <c r="N1024" s="47">
        <v>55</v>
      </c>
      <c r="O1024" s="47">
        <v>0</v>
      </c>
      <c r="S1024" s="47">
        <v>70</v>
      </c>
      <c r="Y1024" s="47">
        <v>70</v>
      </c>
      <c r="Z1024" s="47">
        <v>0</v>
      </c>
    </row>
    <row r="1025" spans="1:27" x14ac:dyDescent="0.3">
      <c r="A1025" s="2">
        <f>VLOOKUP(novplus_data[[#This Row],[Locationid]], [1]LibPAS_data!$A$2:$D$264, 4, FALSE)</f>
        <v>145358</v>
      </c>
      <c r="B1025" s="8" t="str">
        <f>TEXT(C1025,"yyyy")&amp;"-"&amp;"Q"&amp;LOOKUP(MONTH(C1025),{1,4,7,10},{1,2,3,4})</f>
        <v>2015-Q3</v>
      </c>
      <c r="C1025" s="15">
        <v>42217</v>
      </c>
      <c r="D1025" s="43">
        <f>YEAR(DATE(YEAR(novplus_data[[#This Row],[Date]]), MONTH(novplus_data[[#This Row],[Date]])+6,1))</f>
        <v>2016</v>
      </c>
      <c r="E1025" s="2" t="str">
        <f>TEXT(novplus_data[[#This Row],[Date]], "YYYY")</f>
        <v>2015</v>
      </c>
      <c r="F1025" s="43" t="str">
        <f>TEXT(novplus_data[[#This Row],[Date]], "MMM")</f>
        <v>Aug</v>
      </c>
      <c r="G1025" s="2" t="str">
        <f>VLOOKUP(I1025,[1]LibPAS_data!$A$2:$C$601,3,FALSE)</f>
        <v>Maricopa</v>
      </c>
      <c r="H1025" s="37" t="str">
        <f>VLOOKUP(I1025,[1]LibPAS_data!$A$2:$C$601,2,FALSE)</f>
        <v>Maricopa County Library District</v>
      </c>
      <c r="I1025" s="50" t="s">
        <v>49</v>
      </c>
      <c r="J1025" s="2" t="s">
        <v>111</v>
      </c>
      <c r="K1025" s="2" t="s">
        <v>15</v>
      </c>
      <c r="L1025" s="2" t="s">
        <v>110</v>
      </c>
      <c r="M1025" s="49">
        <v>342</v>
      </c>
      <c r="N1025" s="49">
        <v>560</v>
      </c>
      <c r="O1025" s="49">
        <v>0</v>
      </c>
      <c r="P1025" s="2"/>
      <c r="Q1025" s="2"/>
      <c r="R1025" s="2"/>
      <c r="S1025" s="49">
        <v>812</v>
      </c>
      <c r="T1025" s="2"/>
      <c r="U1025" s="2"/>
      <c r="V1025" s="2"/>
      <c r="W1025" s="2"/>
      <c r="X1025" s="2"/>
      <c r="Y1025" s="49">
        <v>812</v>
      </c>
      <c r="Z1025" s="49">
        <v>0</v>
      </c>
      <c r="AA1025" s="2"/>
    </row>
    <row r="1026" spans="1:27" x14ac:dyDescent="0.3">
      <c r="A1026">
        <f>VLOOKUP(novplus_data[[#This Row],[Locationid]], [1]LibPAS_data!$A$2:$D$264, 4, FALSE)</f>
        <v>145358</v>
      </c>
      <c r="B1026" s="8" t="str">
        <f>TEXT(C1026,"yyyy")&amp;"-"&amp;"Q"&amp;LOOKUP(MONTH(C1026),{1,4,7,10},{1,2,3,4})</f>
        <v>2015-Q3</v>
      </c>
      <c r="C1026" s="9">
        <v>42248</v>
      </c>
      <c r="D1026" s="43">
        <f>YEAR(DATE(YEAR(novplus_data[[#This Row],[Date]]), MONTH(novplus_data[[#This Row],[Date]])+6,1))</f>
        <v>2016</v>
      </c>
      <c r="E1026" s="2" t="str">
        <f>TEXT(novplus_data[[#This Row],[Date]], "YYYY")</f>
        <v>2015</v>
      </c>
      <c r="F1026" s="43" t="str">
        <f>TEXT(novplus_data[[#This Row],[Date]], "MMM")</f>
        <v>Sep</v>
      </c>
      <c r="G1026" s="2" t="str">
        <f>VLOOKUP(I1026,[1]LibPAS_data!$A$2:$C$601,3,FALSE)</f>
        <v>Maricopa</v>
      </c>
      <c r="H1026" s="37" t="str">
        <f>VLOOKUP(I1026,[1]LibPAS_data!$A$2:$C$601,2,FALSE)</f>
        <v>Maricopa County Library District</v>
      </c>
      <c r="I1026" s="50" t="s">
        <v>49</v>
      </c>
      <c r="J1026" s="37" t="s">
        <v>111</v>
      </c>
      <c r="K1026" s="37" t="s">
        <v>15</v>
      </c>
      <c r="L1026" s="37" t="s">
        <v>110</v>
      </c>
      <c r="M1026" s="47">
        <v>267</v>
      </c>
      <c r="N1026" s="47">
        <v>452</v>
      </c>
      <c r="O1026" s="47">
        <v>0</v>
      </c>
      <c r="S1026" s="47">
        <v>417</v>
      </c>
      <c r="Y1026" s="47">
        <v>417</v>
      </c>
      <c r="Z1026" s="47">
        <v>0</v>
      </c>
    </row>
    <row r="1027" spans="1:27" x14ac:dyDescent="0.3">
      <c r="A1027">
        <f>VLOOKUP(novplus_data[[#This Row],[Locationid]], [1]LibPAS_data!$A$2:$D$264, 4, FALSE)</f>
        <v>145358</v>
      </c>
      <c r="B1027" s="8" t="str">
        <f>TEXT(C1027,"yyyy")&amp;"-"&amp;"Q"&amp;LOOKUP(MONTH(C1027),{1,4,7,10},{1,2,3,4})</f>
        <v>2015-Q4</v>
      </c>
      <c r="C1027" s="9">
        <v>42278</v>
      </c>
      <c r="D1027" s="43">
        <f>YEAR(DATE(YEAR(novplus_data[[#This Row],[Date]]), MONTH(novplus_data[[#This Row],[Date]])+6,1))</f>
        <v>2016</v>
      </c>
      <c r="E1027" s="2" t="str">
        <f>TEXT(novplus_data[[#This Row],[Date]], "YYYY")</f>
        <v>2015</v>
      </c>
      <c r="F1027" s="43" t="str">
        <f>TEXT(novplus_data[[#This Row],[Date]], "MMM")</f>
        <v>Oct</v>
      </c>
      <c r="G1027" s="2" t="str">
        <f>VLOOKUP(I1027,[1]LibPAS_data!$A$2:$C$601,3,FALSE)</f>
        <v>Maricopa</v>
      </c>
      <c r="H1027" s="37" t="str">
        <f>VLOOKUP(I1027,[1]LibPAS_data!$A$2:$C$601,2,FALSE)</f>
        <v>Maricopa County Library District</v>
      </c>
      <c r="I1027" s="50" t="s">
        <v>49</v>
      </c>
      <c r="J1027" s="37" t="s">
        <v>111</v>
      </c>
      <c r="K1027" s="37" t="s">
        <v>15</v>
      </c>
      <c r="L1027" s="37" t="s">
        <v>110</v>
      </c>
      <c r="M1027" s="47">
        <v>264</v>
      </c>
      <c r="N1027" s="47">
        <v>501</v>
      </c>
      <c r="O1027" s="47">
        <v>0</v>
      </c>
      <c r="S1027" s="47">
        <v>488</v>
      </c>
      <c r="Y1027" s="47">
        <v>488</v>
      </c>
      <c r="Z1027" s="47">
        <v>0</v>
      </c>
    </row>
    <row r="1028" spans="1:27" x14ac:dyDescent="0.3">
      <c r="A1028">
        <f>VLOOKUP(novplus_data[[#This Row],[Locationid]], [1]LibPAS_data!$A$2:$D$264, 4, FALSE)</f>
        <v>145358</v>
      </c>
      <c r="B1028" s="8" t="str">
        <f>TEXT(C1028,"yyyy")&amp;"-"&amp;"Q"&amp;LOOKUP(MONTH(C1028),{1,4,7,10},{1,2,3,4})</f>
        <v>2015-Q4</v>
      </c>
      <c r="C1028" s="9">
        <v>42309</v>
      </c>
      <c r="D1028" s="43">
        <f>YEAR(DATE(YEAR(novplus_data[[#This Row],[Date]]), MONTH(novplus_data[[#This Row],[Date]])+6,1))</f>
        <v>2016</v>
      </c>
      <c r="E1028" s="2" t="str">
        <f>TEXT(novplus_data[[#This Row],[Date]], "YYYY")</f>
        <v>2015</v>
      </c>
      <c r="F1028" s="43" t="str">
        <f>TEXT(novplus_data[[#This Row],[Date]], "MMM")</f>
        <v>Nov</v>
      </c>
      <c r="G1028" s="2" t="str">
        <f>VLOOKUP(I1028,[1]LibPAS_data!$A$2:$C$601,3,FALSE)</f>
        <v>Maricopa</v>
      </c>
      <c r="H1028" s="37" t="str">
        <f>VLOOKUP(I1028,[1]LibPAS_data!$A$2:$C$601,2,FALSE)</f>
        <v>Maricopa County Library District</v>
      </c>
      <c r="I1028" s="50" t="s">
        <v>49</v>
      </c>
      <c r="J1028" s="37" t="s">
        <v>111</v>
      </c>
      <c r="K1028" s="37" t="s">
        <v>15</v>
      </c>
      <c r="L1028" s="37" t="s">
        <v>110</v>
      </c>
      <c r="M1028" s="47">
        <v>276</v>
      </c>
      <c r="N1028" s="47">
        <v>521</v>
      </c>
      <c r="O1028" s="47">
        <v>0</v>
      </c>
      <c r="S1028" s="47">
        <v>356</v>
      </c>
      <c r="Y1028" s="47">
        <v>356</v>
      </c>
      <c r="Z1028" s="47">
        <v>0</v>
      </c>
    </row>
    <row r="1029" spans="1:27" x14ac:dyDescent="0.3">
      <c r="A1029">
        <f>VLOOKUP(novplus_data[[#This Row],[Locationid]], [1]LibPAS_data!$A$2:$D$264, 4, FALSE)</f>
        <v>145358</v>
      </c>
      <c r="B1029" s="8" t="str">
        <f>TEXT(C1029,"yyyy")&amp;"-"&amp;"Q"&amp;LOOKUP(MONTH(C1029),{1,4,7,10},{1,2,3,4})</f>
        <v>2015-Q4</v>
      </c>
      <c r="C1029" s="9">
        <v>42339</v>
      </c>
      <c r="D1029" s="43">
        <f>YEAR(DATE(YEAR(novplus_data[[#This Row],[Date]]), MONTH(novplus_data[[#This Row],[Date]])+6,1))</f>
        <v>2016</v>
      </c>
      <c r="E1029" s="2" t="str">
        <f>TEXT(novplus_data[[#This Row],[Date]], "YYYY")</f>
        <v>2015</v>
      </c>
      <c r="F1029" s="43" t="str">
        <f>TEXT(novplus_data[[#This Row],[Date]], "MMM")</f>
        <v>Dec</v>
      </c>
      <c r="G1029" s="2" t="str">
        <f>VLOOKUP(I1029,[1]LibPAS_data!$A$2:$C$601,3,FALSE)</f>
        <v>Maricopa</v>
      </c>
      <c r="H1029" s="37" t="str">
        <f>VLOOKUP(I1029,[1]LibPAS_data!$A$2:$C$601,2,FALSE)</f>
        <v>Maricopa County Library District</v>
      </c>
      <c r="I1029" s="50" t="s">
        <v>49</v>
      </c>
      <c r="J1029" s="37" t="s">
        <v>111</v>
      </c>
      <c r="K1029" s="37" t="s">
        <v>15</v>
      </c>
      <c r="L1029" s="37" t="s">
        <v>110</v>
      </c>
      <c r="M1029" s="47">
        <v>298</v>
      </c>
      <c r="N1029" s="47">
        <v>668</v>
      </c>
      <c r="O1029" s="47">
        <v>0</v>
      </c>
      <c r="S1029" s="47">
        <v>632</v>
      </c>
      <c r="Y1029" s="47">
        <v>632</v>
      </c>
      <c r="Z1029" s="47">
        <v>0</v>
      </c>
    </row>
    <row r="1030" spans="1:27" x14ac:dyDescent="0.3">
      <c r="A1030" s="2">
        <f>VLOOKUP(novplus_data[[#This Row],[Locationid]], [1]LibPAS_data!$A$2:$D$264, 4, FALSE)</f>
        <v>309229</v>
      </c>
      <c r="B1030" s="14" t="str">
        <f>TEXT(C1030,"yyyy")&amp;"-"&amp;"Q"&amp;LOOKUP(MONTH(C1030),{1,4,7,10},{1,2,3,4})</f>
        <v>2015-Q3</v>
      </c>
      <c r="C1030" s="15">
        <v>42217</v>
      </c>
      <c r="D1030" s="43">
        <f>YEAR(DATE(YEAR(novplus_data[[#This Row],[Date]]), MONTH(novplus_data[[#This Row],[Date]])+6,1))</f>
        <v>2016</v>
      </c>
      <c r="E1030" s="2" t="str">
        <f>TEXT(novplus_data[[#This Row],[Date]], "YYYY")</f>
        <v>2015</v>
      </c>
      <c r="F1030" s="43" t="str">
        <f>TEXT(novplus_data[[#This Row],[Date]], "MMM")</f>
        <v>Aug</v>
      </c>
      <c r="G1030" s="2" t="str">
        <f>VLOOKUP(I1030,[1]LibPAS_data!$A$2:$C$601,3,FALSE)</f>
        <v>Maricopa</v>
      </c>
      <c r="H1030" s="37" t="str">
        <f>VLOOKUP(I1030,[1]LibPAS_data!$A$2:$C$601,2,FALSE)</f>
        <v xml:space="preserve">Chandler Public Library </v>
      </c>
      <c r="I1030" s="3" t="s">
        <v>46</v>
      </c>
      <c r="J1030" s="2" t="s">
        <v>111</v>
      </c>
      <c r="K1030" s="49" t="s">
        <v>15</v>
      </c>
      <c r="L1030" s="2" t="s">
        <v>110</v>
      </c>
      <c r="M1030" s="49">
        <v>171</v>
      </c>
      <c r="N1030" s="49">
        <v>217</v>
      </c>
      <c r="O1030" s="49">
        <v>0</v>
      </c>
      <c r="P1030" s="2"/>
      <c r="Q1030" s="2"/>
      <c r="R1030" s="2"/>
      <c r="S1030" s="49">
        <v>509</v>
      </c>
      <c r="T1030" s="2"/>
      <c r="U1030" s="2"/>
      <c r="V1030" s="2"/>
      <c r="W1030" s="2"/>
      <c r="X1030" s="2"/>
      <c r="Y1030" s="49">
        <v>509</v>
      </c>
      <c r="Z1030" s="49">
        <v>0</v>
      </c>
      <c r="AA1030" s="2"/>
    </row>
    <row r="1031" spans="1:27" x14ac:dyDescent="0.3">
      <c r="A1031">
        <f>VLOOKUP(novplus_data[[#This Row],[Locationid]], [1]LibPAS_data!$A$2:$D$264, 4, FALSE)</f>
        <v>309229</v>
      </c>
      <c r="B1031" s="14" t="str">
        <f>TEXT(C1031,"yyyy")&amp;"-"&amp;"Q"&amp;LOOKUP(MONTH(C1031),{1,4,7,10},{1,2,3,4})</f>
        <v>2015-Q3</v>
      </c>
      <c r="C1031" s="9">
        <v>42248</v>
      </c>
      <c r="D1031" s="43">
        <f>YEAR(DATE(YEAR(novplus_data[[#This Row],[Date]]), MONTH(novplus_data[[#This Row],[Date]])+6,1))</f>
        <v>2016</v>
      </c>
      <c r="E1031" s="2" t="str">
        <f>TEXT(novplus_data[[#This Row],[Date]], "YYYY")</f>
        <v>2015</v>
      </c>
      <c r="F1031" s="43" t="str">
        <f>TEXT(novplus_data[[#This Row],[Date]], "MMM")</f>
        <v>Sep</v>
      </c>
      <c r="G1031" s="2" t="str">
        <f>VLOOKUP(I1031,[1]LibPAS_data!$A$2:$C$601,3,FALSE)</f>
        <v>Maricopa</v>
      </c>
      <c r="H1031" s="37" t="str">
        <f>VLOOKUP(I1031,[1]LibPAS_data!$A$2:$C$601,2,FALSE)</f>
        <v xml:space="preserve">Chandler Public Library </v>
      </c>
      <c r="I1031" s="3" t="s">
        <v>46</v>
      </c>
      <c r="J1031" s="37" t="s">
        <v>111</v>
      </c>
      <c r="K1031" s="47" t="s">
        <v>15</v>
      </c>
      <c r="L1031" s="37" t="s">
        <v>110</v>
      </c>
      <c r="M1031" s="47">
        <v>131</v>
      </c>
      <c r="N1031" s="47">
        <v>230</v>
      </c>
      <c r="O1031" s="47">
        <v>0</v>
      </c>
      <c r="S1031" s="47">
        <v>450</v>
      </c>
      <c r="Y1031" s="47">
        <v>450</v>
      </c>
      <c r="Z1031" s="47">
        <v>0</v>
      </c>
    </row>
    <row r="1032" spans="1:27" x14ac:dyDescent="0.3">
      <c r="A1032">
        <f>VLOOKUP(novplus_data[[#This Row],[Locationid]], [1]LibPAS_data!$A$2:$D$264, 4, FALSE)</f>
        <v>309229</v>
      </c>
      <c r="B1032" s="14" t="str">
        <f>TEXT(C1032,"yyyy")&amp;"-"&amp;"Q"&amp;LOOKUP(MONTH(C1032),{1,4,7,10},{1,2,3,4})</f>
        <v>2015-Q4</v>
      </c>
      <c r="C1032" s="9">
        <v>42278</v>
      </c>
      <c r="D1032" s="43">
        <f>YEAR(DATE(YEAR(novplus_data[[#This Row],[Date]]), MONTH(novplus_data[[#This Row],[Date]])+6,1))</f>
        <v>2016</v>
      </c>
      <c r="E1032" s="2" t="str">
        <f>TEXT(novplus_data[[#This Row],[Date]], "YYYY")</f>
        <v>2015</v>
      </c>
      <c r="F1032" s="43" t="str">
        <f>TEXT(novplus_data[[#This Row],[Date]], "MMM")</f>
        <v>Oct</v>
      </c>
      <c r="G1032" s="2" t="str">
        <f>VLOOKUP(I1032,[1]LibPAS_data!$A$2:$C$601,3,FALSE)</f>
        <v>Maricopa</v>
      </c>
      <c r="H1032" s="37" t="str">
        <f>VLOOKUP(I1032,[1]LibPAS_data!$A$2:$C$601,2,FALSE)</f>
        <v xml:space="preserve">Chandler Public Library </v>
      </c>
      <c r="I1032" s="3" t="s">
        <v>46</v>
      </c>
      <c r="J1032" s="37" t="s">
        <v>111</v>
      </c>
      <c r="K1032" s="47" t="s">
        <v>15</v>
      </c>
      <c r="L1032" s="37" t="s">
        <v>110</v>
      </c>
      <c r="M1032" s="47">
        <v>224</v>
      </c>
      <c r="N1032" s="47">
        <v>391</v>
      </c>
      <c r="O1032" s="47">
        <v>0</v>
      </c>
      <c r="S1032" s="47">
        <v>501</v>
      </c>
      <c r="Y1032" s="47">
        <v>501</v>
      </c>
      <c r="Z1032" s="47">
        <v>0</v>
      </c>
    </row>
    <row r="1033" spans="1:27" x14ac:dyDescent="0.3">
      <c r="A1033">
        <f>VLOOKUP(novplus_data[[#This Row],[Locationid]], [1]LibPAS_data!$A$2:$D$264, 4, FALSE)</f>
        <v>309229</v>
      </c>
      <c r="B1033" s="14" t="str">
        <f>TEXT(C1033,"yyyy")&amp;"-"&amp;"Q"&amp;LOOKUP(MONTH(C1033),{1,4,7,10},{1,2,3,4})</f>
        <v>2015-Q4</v>
      </c>
      <c r="C1033" s="9">
        <v>42309</v>
      </c>
      <c r="D1033" s="43">
        <f>YEAR(DATE(YEAR(novplus_data[[#This Row],[Date]]), MONTH(novplus_data[[#This Row],[Date]])+6,1))</f>
        <v>2016</v>
      </c>
      <c r="E1033" s="2" t="str">
        <f>TEXT(novplus_data[[#This Row],[Date]], "YYYY")</f>
        <v>2015</v>
      </c>
      <c r="F1033" s="43" t="str">
        <f>TEXT(novplus_data[[#This Row],[Date]], "MMM")</f>
        <v>Nov</v>
      </c>
      <c r="G1033" s="2" t="str">
        <f>VLOOKUP(I1033,[1]LibPAS_data!$A$2:$C$601,3,FALSE)</f>
        <v>Maricopa</v>
      </c>
      <c r="H1033" s="37" t="str">
        <f>VLOOKUP(I1033,[1]LibPAS_data!$A$2:$C$601,2,FALSE)</f>
        <v xml:space="preserve">Chandler Public Library </v>
      </c>
      <c r="I1033" s="3" t="s">
        <v>46</v>
      </c>
      <c r="J1033" s="37" t="s">
        <v>111</v>
      </c>
      <c r="K1033" s="47" t="s">
        <v>15</v>
      </c>
      <c r="L1033" s="37" t="s">
        <v>110</v>
      </c>
      <c r="M1033" s="47">
        <v>137</v>
      </c>
      <c r="N1033" s="47">
        <v>140</v>
      </c>
      <c r="O1033" s="47">
        <v>0</v>
      </c>
      <c r="S1033" s="47">
        <v>338</v>
      </c>
      <c r="Y1033" s="47">
        <v>338</v>
      </c>
      <c r="Z1033" s="47">
        <v>0</v>
      </c>
    </row>
    <row r="1034" spans="1:27" x14ac:dyDescent="0.3">
      <c r="A1034">
        <f>VLOOKUP(novplus_data[[#This Row],[Locationid]], [1]LibPAS_data!$A$2:$D$264, 4, FALSE)</f>
        <v>309229</v>
      </c>
      <c r="B1034" s="14" t="str">
        <f>TEXT(C1034,"yyyy")&amp;"-"&amp;"Q"&amp;LOOKUP(MONTH(C1034),{1,4,7,10},{1,2,3,4})</f>
        <v>2015-Q4</v>
      </c>
      <c r="C1034" s="9">
        <v>42339</v>
      </c>
      <c r="D1034" s="43">
        <f>YEAR(DATE(YEAR(novplus_data[[#This Row],[Date]]), MONTH(novplus_data[[#This Row],[Date]])+6,1))</f>
        <v>2016</v>
      </c>
      <c r="E1034" s="2" t="str">
        <f>TEXT(novplus_data[[#This Row],[Date]], "YYYY")</f>
        <v>2015</v>
      </c>
      <c r="F1034" s="43" t="str">
        <f>TEXT(novplus_data[[#This Row],[Date]], "MMM")</f>
        <v>Dec</v>
      </c>
      <c r="G1034" s="2" t="str">
        <f>VLOOKUP(I1034,[1]LibPAS_data!$A$2:$C$601,3,FALSE)</f>
        <v>Maricopa</v>
      </c>
      <c r="H1034" s="37" t="str">
        <f>VLOOKUP(I1034,[1]LibPAS_data!$A$2:$C$601,2,FALSE)</f>
        <v xml:space="preserve">Chandler Public Library </v>
      </c>
      <c r="I1034" s="3" t="s">
        <v>46</v>
      </c>
      <c r="J1034" s="37" t="s">
        <v>111</v>
      </c>
      <c r="K1034" s="47" t="s">
        <v>15</v>
      </c>
      <c r="L1034" s="37" t="s">
        <v>110</v>
      </c>
      <c r="M1034" s="47">
        <v>106</v>
      </c>
      <c r="N1034" s="47">
        <v>218</v>
      </c>
      <c r="O1034" s="47">
        <v>0</v>
      </c>
      <c r="S1034" s="47">
        <v>595</v>
      </c>
      <c r="Y1034" s="47">
        <v>595</v>
      </c>
      <c r="Z1034" s="47">
        <v>0</v>
      </c>
    </row>
    <row r="1035" spans="1:27" x14ac:dyDescent="0.3">
      <c r="A1035" s="2">
        <f>VLOOKUP(novplus_data[[#This Row],[Locationid]], [1]LibPAS_data!$A$2:$D$264, 4, FALSE)</f>
        <v>174482</v>
      </c>
      <c r="B1035" s="14" t="str">
        <f>TEXT(C1035,"yyyy")&amp;"-"&amp;"Q"&amp;LOOKUP(MONTH(C1035),{1,4,7,10},{1,2,3,4})</f>
        <v>2015-Q3</v>
      </c>
      <c r="C1035" s="15">
        <v>42217</v>
      </c>
      <c r="D1035" s="43">
        <f>YEAR(DATE(YEAR(novplus_data[[#This Row],[Date]]), MONTH(novplus_data[[#This Row],[Date]])+6,1))</f>
        <v>2016</v>
      </c>
      <c r="E1035" s="2" t="str">
        <f>TEXT(novplus_data[[#This Row],[Date]], "YYYY")</f>
        <v>2015</v>
      </c>
      <c r="F1035" s="43" t="str">
        <f>TEXT(novplus_data[[#This Row],[Date]], "MMM")</f>
        <v>Aug</v>
      </c>
      <c r="G1035" s="2" t="str">
        <f>VLOOKUP(I1035,[1]LibPAS_data!$A$2:$C$601,3,FALSE)</f>
        <v>Maricopa</v>
      </c>
      <c r="H1035" s="37" t="str">
        <f>VLOOKUP(I1035,[1]LibPAS_data!$A$2:$C$601,2,FALSE)</f>
        <v>Scottsdale Public Library</v>
      </c>
      <c r="I1035" s="3" t="s">
        <v>55</v>
      </c>
      <c r="J1035" s="2" t="s">
        <v>111</v>
      </c>
      <c r="K1035" s="49" t="s">
        <v>15</v>
      </c>
      <c r="L1035" s="2" t="s">
        <v>110</v>
      </c>
      <c r="M1035" s="49">
        <v>60</v>
      </c>
      <c r="N1035" s="49">
        <v>128</v>
      </c>
      <c r="O1035" s="49">
        <v>0</v>
      </c>
      <c r="P1035" s="2"/>
      <c r="Q1035" s="2"/>
      <c r="R1035" s="2"/>
      <c r="S1035" s="49">
        <v>163</v>
      </c>
      <c r="T1035" s="2"/>
      <c r="U1035" s="2"/>
      <c r="V1035" s="2"/>
      <c r="W1035" s="2"/>
      <c r="X1035" s="2"/>
      <c r="Y1035" s="49">
        <v>169</v>
      </c>
      <c r="Z1035" s="49">
        <v>6</v>
      </c>
      <c r="AA1035" s="2"/>
    </row>
    <row r="1036" spans="1:27" x14ac:dyDescent="0.3">
      <c r="A1036">
        <f>VLOOKUP(novplus_data[[#This Row],[Locationid]], [1]LibPAS_data!$A$2:$D$264, 4, FALSE)</f>
        <v>174482</v>
      </c>
      <c r="B1036" s="14" t="str">
        <f>TEXT(C1036,"yyyy")&amp;"-"&amp;"Q"&amp;LOOKUP(MONTH(C1036),{1,4,7,10},{1,2,3,4})</f>
        <v>2015-Q3</v>
      </c>
      <c r="C1036" s="9">
        <v>42248</v>
      </c>
      <c r="D1036" s="43">
        <f>YEAR(DATE(YEAR(novplus_data[[#This Row],[Date]]), MONTH(novplus_data[[#This Row],[Date]])+6,1))</f>
        <v>2016</v>
      </c>
      <c r="E1036" s="2" t="str">
        <f>TEXT(novplus_data[[#This Row],[Date]], "YYYY")</f>
        <v>2015</v>
      </c>
      <c r="F1036" s="43" t="str">
        <f>TEXT(novplus_data[[#This Row],[Date]], "MMM")</f>
        <v>Sep</v>
      </c>
      <c r="G1036" s="2" t="str">
        <f>VLOOKUP(I1036,[1]LibPAS_data!$A$2:$C$601,3,FALSE)</f>
        <v>Maricopa</v>
      </c>
      <c r="H1036" s="37" t="str">
        <f>VLOOKUP(I1036,[1]LibPAS_data!$A$2:$C$601,2,FALSE)</f>
        <v>Scottsdale Public Library</v>
      </c>
      <c r="I1036" s="3" t="s">
        <v>55</v>
      </c>
      <c r="J1036" s="37" t="s">
        <v>111</v>
      </c>
      <c r="K1036" s="47" t="s">
        <v>15</v>
      </c>
      <c r="L1036" s="37" t="s">
        <v>110</v>
      </c>
      <c r="M1036" s="47">
        <v>38</v>
      </c>
      <c r="N1036" s="47">
        <v>30</v>
      </c>
      <c r="O1036" s="47">
        <v>0</v>
      </c>
      <c r="S1036" s="47">
        <v>112</v>
      </c>
      <c r="Y1036" s="47">
        <v>121</v>
      </c>
      <c r="Z1036" s="47">
        <v>9</v>
      </c>
    </row>
    <row r="1037" spans="1:27" x14ac:dyDescent="0.3">
      <c r="A1037">
        <f>VLOOKUP(novplus_data[[#This Row],[Locationid]], [1]LibPAS_data!$A$2:$D$264, 4, FALSE)</f>
        <v>174482</v>
      </c>
      <c r="B1037" s="14" t="str">
        <f>TEXT(C1037,"yyyy")&amp;"-"&amp;"Q"&amp;LOOKUP(MONTH(C1037),{1,4,7,10},{1,2,3,4})</f>
        <v>2015-Q4</v>
      </c>
      <c r="C1037" s="9">
        <v>42278</v>
      </c>
      <c r="D1037" s="43">
        <f>YEAR(DATE(YEAR(novplus_data[[#This Row],[Date]]), MONTH(novplus_data[[#This Row],[Date]])+6,1))</f>
        <v>2016</v>
      </c>
      <c r="E1037" s="2" t="str">
        <f>TEXT(novplus_data[[#This Row],[Date]], "YYYY")</f>
        <v>2015</v>
      </c>
      <c r="F1037" s="43" t="str">
        <f>TEXT(novplus_data[[#This Row],[Date]], "MMM")</f>
        <v>Oct</v>
      </c>
      <c r="G1037" s="2" t="str">
        <f>VLOOKUP(I1037,[1]LibPAS_data!$A$2:$C$601,3,FALSE)</f>
        <v>Maricopa</v>
      </c>
      <c r="H1037" s="37" t="str">
        <f>VLOOKUP(I1037,[1]LibPAS_data!$A$2:$C$601,2,FALSE)</f>
        <v>Scottsdale Public Library</v>
      </c>
      <c r="I1037" s="3" t="s">
        <v>55</v>
      </c>
      <c r="J1037" s="37" t="s">
        <v>111</v>
      </c>
      <c r="K1037" s="47" t="s">
        <v>15</v>
      </c>
      <c r="L1037" s="37" t="s">
        <v>110</v>
      </c>
      <c r="M1037" s="47">
        <v>41</v>
      </c>
      <c r="N1037" s="47">
        <v>167</v>
      </c>
      <c r="O1037" s="47">
        <v>0</v>
      </c>
      <c r="S1037" s="47">
        <v>216</v>
      </c>
      <c r="Y1037" s="47">
        <v>217</v>
      </c>
      <c r="Z1037" s="47">
        <v>1</v>
      </c>
    </row>
    <row r="1038" spans="1:27" x14ac:dyDescent="0.3">
      <c r="A1038">
        <f>VLOOKUP(novplus_data[[#This Row],[Locationid]], [1]LibPAS_data!$A$2:$D$264, 4, FALSE)</f>
        <v>174482</v>
      </c>
      <c r="B1038" s="14" t="str">
        <f>TEXT(C1038,"yyyy")&amp;"-"&amp;"Q"&amp;LOOKUP(MONTH(C1038),{1,4,7,10},{1,2,3,4})</f>
        <v>2015-Q4</v>
      </c>
      <c r="C1038" s="9">
        <v>42309</v>
      </c>
      <c r="D1038" s="43">
        <f>YEAR(DATE(YEAR(novplus_data[[#This Row],[Date]]), MONTH(novplus_data[[#This Row],[Date]])+6,1))</f>
        <v>2016</v>
      </c>
      <c r="E1038" s="2" t="str">
        <f>TEXT(novplus_data[[#This Row],[Date]], "YYYY")</f>
        <v>2015</v>
      </c>
      <c r="F1038" s="43" t="str">
        <f>TEXT(novplus_data[[#This Row],[Date]], "MMM")</f>
        <v>Nov</v>
      </c>
      <c r="G1038" s="2" t="str">
        <f>VLOOKUP(I1038,[1]LibPAS_data!$A$2:$C$601,3,FALSE)</f>
        <v>Maricopa</v>
      </c>
      <c r="H1038" s="37" t="str">
        <f>VLOOKUP(I1038,[1]LibPAS_data!$A$2:$C$601,2,FALSE)</f>
        <v>Scottsdale Public Library</v>
      </c>
      <c r="I1038" s="3" t="s">
        <v>55</v>
      </c>
      <c r="J1038" s="37" t="s">
        <v>111</v>
      </c>
      <c r="K1038" s="47" t="s">
        <v>15</v>
      </c>
      <c r="L1038" s="37" t="s">
        <v>110</v>
      </c>
      <c r="M1038" s="47">
        <v>63</v>
      </c>
      <c r="N1038" s="47">
        <v>142</v>
      </c>
      <c r="O1038" s="47">
        <v>0</v>
      </c>
      <c r="S1038" s="47">
        <v>250</v>
      </c>
      <c r="Y1038" s="47">
        <v>252</v>
      </c>
      <c r="Z1038" s="47">
        <v>2</v>
      </c>
    </row>
    <row r="1039" spans="1:27" x14ac:dyDescent="0.3">
      <c r="A1039">
        <f>VLOOKUP(novplus_data[[#This Row],[Locationid]], [1]LibPAS_data!$A$2:$D$264, 4, FALSE)</f>
        <v>174482</v>
      </c>
      <c r="B1039" s="14" t="str">
        <f>TEXT(C1039,"yyyy")&amp;"-"&amp;"Q"&amp;LOOKUP(MONTH(C1039),{1,4,7,10},{1,2,3,4})</f>
        <v>2015-Q4</v>
      </c>
      <c r="C1039" s="9">
        <v>42339</v>
      </c>
      <c r="D1039" s="43">
        <f>YEAR(DATE(YEAR(novplus_data[[#This Row],[Date]]), MONTH(novplus_data[[#This Row],[Date]])+6,1))</f>
        <v>2016</v>
      </c>
      <c r="E1039" s="2" t="str">
        <f>TEXT(novplus_data[[#This Row],[Date]], "YYYY")</f>
        <v>2015</v>
      </c>
      <c r="F1039" s="43" t="str">
        <f>TEXT(novplus_data[[#This Row],[Date]], "MMM")</f>
        <v>Dec</v>
      </c>
      <c r="G1039" s="2" t="str">
        <f>VLOOKUP(I1039,[1]LibPAS_data!$A$2:$C$601,3,FALSE)</f>
        <v>Maricopa</v>
      </c>
      <c r="H1039" s="37" t="str">
        <f>VLOOKUP(I1039,[1]LibPAS_data!$A$2:$C$601,2,FALSE)</f>
        <v>Scottsdale Public Library</v>
      </c>
      <c r="I1039" s="3" t="s">
        <v>55</v>
      </c>
      <c r="J1039" s="37" t="s">
        <v>111</v>
      </c>
      <c r="K1039" s="47" t="s">
        <v>15</v>
      </c>
      <c r="L1039" s="37" t="s">
        <v>110</v>
      </c>
      <c r="M1039" s="47">
        <v>76</v>
      </c>
      <c r="N1039" s="47">
        <v>92</v>
      </c>
      <c r="O1039" s="47">
        <v>0</v>
      </c>
      <c r="S1039" s="47">
        <v>374</v>
      </c>
      <c r="Y1039" s="47">
        <v>384</v>
      </c>
      <c r="Z1039" s="47">
        <v>10</v>
      </c>
    </row>
    <row r="1040" spans="1:27" x14ac:dyDescent="0.3">
      <c r="A1040" s="2">
        <f>VLOOKUP(novplus_data[[#This Row],[Locationid]], [1]LibPAS_data!$A$2:$D$264, 4, FALSE)</f>
        <v>147983</v>
      </c>
      <c r="B1040" s="14" t="str">
        <f>TEXT(C1040,"yyyy")&amp;"-"&amp;"Q"&amp;LOOKUP(MONTH(C1040),{1,4,7,10},{1,2,3,4})</f>
        <v>2015-Q3</v>
      </c>
      <c r="C1040" s="15">
        <v>42217</v>
      </c>
      <c r="D1040" s="43">
        <f>YEAR(DATE(YEAR(novplus_data[[#This Row],[Date]]), MONTH(novplus_data[[#This Row],[Date]])+6,1))</f>
        <v>2016</v>
      </c>
      <c r="E1040" s="2" t="str">
        <f>TEXT(novplus_data[[#This Row],[Date]], "YYYY")</f>
        <v>2015</v>
      </c>
      <c r="F1040" s="43" t="str">
        <f>TEXT(novplus_data[[#This Row],[Date]], "MMM")</f>
        <v>Aug</v>
      </c>
      <c r="G1040" s="2" t="str">
        <f>VLOOKUP(I1040,[1]LibPAS_data!$A$2:$C$601,3,FALSE)</f>
        <v>Maricopa</v>
      </c>
      <c r="H1040" s="37" t="str">
        <f>VLOOKUP(I1040,[1]LibPAS_data!$A$2:$C$601,2,FALSE)</f>
        <v>Mesa Public Library</v>
      </c>
      <c r="I1040" s="3" t="s">
        <v>50</v>
      </c>
      <c r="J1040" s="2" t="s">
        <v>111</v>
      </c>
      <c r="K1040" s="49" t="s">
        <v>15</v>
      </c>
      <c r="L1040" s="2" t="s">
        <v>110</v>
      </c>
      <c r="M1040" s="49">
        <v>80</v>
      </c>
      <c r="N1040" s="49">
        <v>81</v>
      </c>
      <c r="O1040" s="49">
        <v>0</v>
      </c>
      <c r="P1040" s="2"/>
      <c r="Q1040" s="2"/>
      <c r="R1040" s="2"/>
      <c r="S1040" s="49">
        <v>149</v>
      </c>
      <c r="T1040" s="2"/>
      <c r="U1040" s="2"/>
      <c r="V1040" s="2"/>
      <c r="W1040" s="2"/>
      <c r="X1040" s="2"/>
      <c r="Y1040" s="49">
        <v>171</v>
      </c>
      <c r="Z1040" s="49">
        <v>22</v>
      </c>
      <c r="AA1040" s="2"/>
    </row>
    <row r="1041" spans="1:27" x14ac:dyDescent="0.3">
      <c r="A1041">
        <f>VLOOKUP(novplus_data[[#This Row],[Locationid]], [1]LibPAS_data!$A$2:$D$264, 4, FALSE)</f>
        <v>147983</v>
      </c>
      <c r="B1041" s="14" t="str">
        <f>TEXT(C1041,"yyyy")&amp;"-"&amp;"Q"&amp;LOOKUP(MONTH(C1041),{1,4,7,10},{1,2,3,4})</f>
        <v>2015-Q3</v>
      </c>
      <c r="C1041" s="9">
        <v>42248</v>
      </c>
      <c r="D1041" s="43">
        <f>YEAR(DATE(YEAR(novplus_data[[#This Row],[Date]]), MONTH(novplus_data[[#This Row],[Date]])+6,1))</f>
        <v>2016</v>
      </c>
      <c r="E1041" s="2" t="str">
        <f>TEXT(novplus_data[[#This Row],[Date]], "YYYY")</f>
        <v>2015</v>
      </c>
      <c r="F1041" s="43" t="str">
        <f>TEXT(novplus_data[[#This Row],[Date]], "MMM")</f>
        <v>Sep</v>
      </c>
      <c r="G1041" s="2" t="str">
        <f>VLOOKUP(I1041,[1]LibPAS_data!$A$2:$C$601,3,FALSE)</f>
        <v>Maricopa</v>
      </c>
      <c r="H1041" s="37" t="str">
        <f>VLOOKUP(I1041,[1]LibPAS_data!$A$2:$C$601,2,FALSE)</f>
        <v>Mesa Public Library</v>
      </c>
      <c r="I1041" s="3" t="s">
        <v>50</v>
      </c>
      <c r="J1041" s="37" t="s">
        <v>111</v>
      </c>
      <c r="K1041" s="47" t="s">
        <v>15</v>
      </c>
      <c r="L1041" s="37" t="s">
        <v>110</v>
      </c>
      <c r="M1041" s="47">
        <v>65</v>
      </c>
      <c r="N1041" s="47">
        <v>120</v>
      </c>
      <c r="O1041" s="47">
        <v>0</v>
      </c>
      <c r="S1041" s="47">
        <v>261</v>
      </c>
      <c r="Y1041" s="47">
        <v>300</v>
      </c>
      <c r="Z1041" s="47">
        <v>39</v>
      </c>
    </row>
    <row r="1042" spans="1:27" x14ac:dyDescent="0.3">
      <c r="A1042">
        <f>VLOOKUP(novplus_data[[#This Row],[Locationid]], [1]LibPAS_data!$A$2:$D$264, 4, FALSE)</f>
        <v>147983</v>
      </c>
      <c r="B1042" s="14" t="str">
        <f>TEXT(C1042,"yyyy")&amp;"-"&amp;"Q"&amp;LOOKUP(MONTH(C1042),{1,4,7,10},{1,2,3,4})</f>
        <v>2015-Q4</v>
      </c>
      <c r="C1042" s="9">
        <v>42278</v>
      </c>
      <c r="D1042" s="43">
        <f>YEAR(DATE(YEAR(novplus_data[[#This Row],[Date]]), MONTH(novplus_data[[#This Row],[Date]])+6,1))</f>
        <v>2016</v>
      </c>
      <c r="E1042" s="2" t="str">
        <f>TEXT(novplus_data[[#This Row],[Date]], "YYYY")</f>
        <v>2015</v>
      </c>
      <c r="F1042" s="43" t="str">
        <f>TEXT(novplus_data[[#This Row],[Date]], "MMM")</f>
        <v>Oct</v>
      </c>
      <c r="G1042" s="2" t="str">
        <f>VLOOKUP(I1042,[1]LibPAS_data!$A$2:$C$601,3,FALSE)</f>
        <v>Maricopa</v>
      </c>
      <c r="H1042" s="37" t="str">
        <f>VLOOKUP(I1042,[1]LibPAS_data!$A$2:$C$601,2,FALSE)</f>
        <v>Mesa Public Library</v>
      </c>
      <c r="I1042" s="3" t="s">
        <v>50</v>
      </c>
      <c r="J1042" s="37" t="s">
        <v>111</v>
      </c>
      <c r="K1042" s="47" t="s">
        <v>15</v>
      </c>
      <c r="L1042" s="37" t="s">
        <v>110</v>
      </c>
      <c r="M1042" s="47">
        <v>65</v>
      </c>
      <c r="N1042" s="47">
        <v>39</v>
      </c>
      <c r="O1042" s="47">
        <v>0</v>
      </c>
      <c r="S1042" s="47">
        <v>186</v>
      </c>
      <c r="Y1042" s="47">
        <v>211</v>
      </c>
      <c r="Z1042" s="47">
        <v>25</v>
      </c>
    </row>
    <row r="1043" spans="1:27" x14ac:dyDescent="0.3">
      <c r="A1043">
        <f>VLOOKUP(novplus_data[[#This Row],[Locationid]], [1]LibPAS_data!$A$2:$D$264, 4, FALSE)</f>
        <v>147983</v>
      </c>
      <c r="B1043" s="14" t="str">
        <f>TEXT(C1043,"yyyy")&amp;"-"&amp;"Q"&amp;LOOKUP(MONTH(C1043),{1,4,7,10},{1,2,3,4})</f>
        <v>2015-Q4</v>
      </c>
      <c r="C1043" s="9">
        <v>42309</v>
      </c>
      <c r="D1043" s="43">
        <f>YEAR(DATE(YEAR(novplus_data[[#This Row],[Date]]), MONTH(novplus_data[[#This Row],[Date]])+6,1))</f>
        <v>2016</v>
      </c>
      <c r="E1043" s="2" t="str">
        <f>TEXT(novplus_data[[#This Row],[Date]], "YYYY")</f>
        <v>2015</v>
      </c>
      <c r="F1043" s="43" t="str">
        <f>TEXT(novplus_data[[#This Row],[Date]], "MMM")</f>
        <v>Nov</v>
      </c>
      <c r="G1043" s="2" t="str">
        <f>VLOOKUP(I1043,[1]LibPAS_data!$A$2:$C$601,3,FALSE)</f>
        <v>Maricopa</v>
      </c>
      <c r="H1043" s="37" t="str">
        <f>VLOOKUP(I1043,[1]LibPAS_data!$A$2:$C$601,2,FALSE)</f>
        <v>Mesa Public Library</v>
      </c>
      <c r="I1043" s="3" t="s">
        <v>50</v>
      </c>
      <c r="J1043" s="37" t="s">
        <v>111</v>
      </c>
      <c r="K1043" s="47" t="s">
        <v>15</v>
      </c>
      <c r="L1043" s="37" t="s">
        <v>110</v>
      </c>
      <c r="M1043" s="47">
        <v>63</v>
      </c>
      <c r="N1043" s="47">
        <v>78</v>
      </c>
      <c r="O1043" s="47">
        <v>0</v>
      </c>
      <c r="S1043" s="47">
        <v>76</v>
      </c>
      <c r="Y1043" s="47">
        <v>79</v>
      </c>
      <c r="Z1043" s="47">
        <v>3</v>
      </c>
    </row>
    <row r="1044" spans="1:27" x14ac:dyDescent="0.3">
      <c r="A1044">
        <f>VLOOKUP(novplus_data[[#This Row],[Locationid]], [1]LibPAS_data!$A$2:$D$264, 4, FALSE)</f>
        <v>147983</v>
      </c>
      <c r="B1044" s="14" t="str">
        <f>TEXT(C1044,"yyyy")&amp;"-"&amp;"Q"&amp;LOOKUP(MONTH(C1044),{1,4,7,10},{1,2,3,4})</f>
        <v>2015-Q4</v>
      </c>
      <c r="C1044" s="9">
        <v>42339</v>
      </c>
      <c r="D1044" s="43">
        <f>YEAR(DATE(YEAR(novplus_data[[#This Row],[Date]]), MONTH(novplus_data[[#This Row],[Date]])+6,1))</f>
        <v>2016</v>
      </c>
      <c r="E1044" s="2" t="str">
        <f>TEXT(novplus_data[[#This Row],[Date]], "YYYY")</f>
        <v>2015</v>
      </c>
      <c r="F1044" s="43" t="str">
        <f>TEXT(novplus_data[[#This Row],[Date]], "MMM")</f>
        <v>Dec</v>
      </c>
      <c r="G1044" s="2" t="str">
        <f>VLOOKUP(I1044,[1]LibPAS_data!$A$2:$C$601,3,FALSE)</f>
        <v>Maricopa</v>
      </c>
      <c r="H1044" s="37" t="str">
        <f>VLOOKUP(I1044,[1]LibPAS_data!$A$2:$C$601,2,FALSE)</f>
        <v>Mesa Public Library</v>
      </c>
      <c r="I1044" s="3" t="s">
        <v>50</v>
      </c>
      <c r="J1044" s="37" t="s">
        <v>111</v>
      </c>
      <c r="K1044" s="47" t="s">
        <v>15</v>
      </c>
      <c r="L1044" s="37" t="s">
        <v>110</v>
      </c>
      <c r="M1044" s="47">
        <v>75</v>
      </c>
      <c r="N1044" s="47">
        <v>77</v>
      </c>
      <c r="O1044" s="47">
        <v>0</v>
      </c>
      <c r="S1044" s="47">
        <v>129</v>
      </c>
      <c r="Y1044" s="47">
        <v>134</v>
      </c>
      <c r="Z1044" s="47">
        <v>5</v>
      </c>
    </row>
    <row r="1045" spans="1:27" x14ac:dyDescent="0.3">
      <c r="A1045" s="2">
        <f>VLOOKUP(novplus_data[[#This Row],[Locationid]], [1]LibPAS_data!$A$2:$D$264, 4, FALSE)</f>
        <v>943450</v>
      </c>
      <c r="B1045" s="14" t="str">
        <f>TEXT(C1045,"yyyy")&amp;"-"&amp;"Q"&amp;LOOKUP(MONTH(C1045),{1,4,7,10},{1,2,3,4})</f>
        <v>2015-Q3</v>
      </c>
      <c r="C1045" s="15">
        <v>42217</v>
      </c>
      <c r="D1045" s="43">
        <f>YEAR(DATE(YEAR(novplus_data[[#This Row],[Date]]), MONTH(novplus_data[[#This Row],[Date]])+6,1))</f>
        <v>2016</v>
      </c>
      <c r="E1045" s="2" t="str">
        <f>TEXT(novplus_data[[#This Row],[Date]], "YYYY")</f>
        <v>2015</v>
      </c>
      <c r="F1045" s="43" t="str">
        <f>TEXT(novplus_data[[#This Row],[Date]], "MMM")</f>
        <v>Aug</v>
      </c>
      <c r="G1045" s="2" t="str">
        <f>VLOOKUP(I1045,[1]LibPAS_data!$A$2:$C$601,3,FALSE)</f>
        <v>Maricopa</v>
      </c>
      <c r="H1045" s="37" t="str">
        <f>VLOOKUP(I1045,[1]LibPAS_data!$A$2:$C$601,2,FALSE)</f>
        <v>Phoenix Public Library</v>
      </c>
      <c r="I1045" s="3" t="s">
        <v>53</v>
      </c>
      <c r="J1045" s="2" t="s">
        <v>111</v>
      </c>
      <c r="K1045" s="49" t="s">
        <v>15</v>
      </c>
      <c r="L1045" s="2" t="s">
        <v>110</v>
      </c>
      <c r="M1045" s="49">
        <v>408</v>
      </c>
      <c r="N1045" s="49">
        <v>326</v>
      </c>
      <c r="O1045" s="49">
        <v>0</v>
      </c>
      <c r="P1045" s="2"/>
      <c r="Q1045" s="2"/>
      <c r="R1045" s="2"/>
      <c r="S1045" s="49">
        <v>1156</v>
      </c>
      <c r="T1045" s="2"/>
      <c r="U1045" s="2"/>
      <c r="V1045" s="2"/>
      <c r="W1045" s="2"/>
      <c r="X1045" s="2"/>
      <c r="Y1045" s="49">
        <v>1352</v>
      </c>
      <c r="Z1045" s="49">
        <v>196</v>
      </c>
      <c r="AA1045" s="2"/>
    </row>
    <row r="1046" spans="1:27" x14ac:dyDescent="0.3">
      <c r="A1046">
        <f>VLOOKUP(novplus_data[[#This Row],[Locationid]], [1]LibPAS_data!$A$2:$D$264, 4, FALSE)</f>
        <v>943450</v>
      </c>
      <c r="B1046" s="14" t="str">
        <f>TEXT(C1046,"yyyy")&amp;"-"&amp;"Q"&amp;LOOKUP(MONTH(C1046),{1,4,7,10},{1,2,3,4})</f>
        <v>2015-Q3</v>
      </c>
      <c r="C1046" s="9">
        <v>42248</v>
      </c>
      <c r="D1046" s="43">
        <f>YEAR(DATE(YEAR(novplus_data[[#This Row],[Date]]), MONTH(novplus_data[[#This Row],[Date]])+6,1))</f>
        <v>2016</v>
      </c>
      <c r="E1046" s="2" t="str">
        <f>TEXT(novplus_data[[#This Row],[Date]], "YYYY")</f>
        <v>2015</v>
      </c>
      <c r="F1046" s="43" t="str">
        <f>TEXT(novplus_data[[#This Row],[Date]], "MMM")</f>
        <v>Sep</v>
      </c>
      <c r="G1046" s="2" t="str">
        <f>VLOOKUP(I1046,[1]LibPAS_data!$A$2:$C$601,3,FALSE)</f>
        <v>Maricopa</v>
      </c>
      <c r="H1046" s="37" t="str">
        <f>VLOOKUP(I1046,[1]LibPAS_data!$A$2:$C$601,2,FALSE)</f>
        <v>Phoenix Public Library</v>
      </c>
      <c r="I1046" s="3" t="s">
        <v>53</v>
      </c>
      <c r="J1046" s="37" t="s">
        <v>111</v>
      </c>
      <c r="K1046" s="47" t="s">
        <v>15</v>
      </c>
      <c r="L1046" s="37" t="s">
        <v>110</v>
      </c>
      <c r="M1046" s="47">
        <v>204</v>
      </c>
      <c r="N1046" s="47">
        <v>251</v>
      </c>
      <c r="O1046" s="47">
        <v>0</v>
      </c>
      <c r="S1046" s="47">
        <v>548</v>
      </c>
      <c r="Y1046" s="47">
        <v>691</v>
      </c>
      <c r="Z1046" s="47">
        <v>143</v>
      </c>
    </row>
    <row r="1047" spans="1:27" x14ac:dyDescent="0.3">
      <c r="A1047">
        <f>VLOOKUP(novplus_data[[#This Row],[Locationid]], [1]LibPAS_data!$A$2:$D$264, 4, FALSE)</f>
        <v>943450</v>
      </c>
      <c r="B1047" s="14" t="str">
        <f>TEXT(C1047,"yyyy")&amp;"-"&amp;"Q"&amp;LOOKUP(MONTH(C1047),{1,4,7,10},{1,2,3,4})</f>
        <v>2015-Q4</v>
      </c>
      <c r="C1047" s="9">
        <v>42278</v>
      </c>
      <c r="D1047" s="43">
        <f>YEAR(DATE(YEAR(novplus_data[[#This Row],[Date]]), MONTH(novplus_data[[#This Row],[Date]])+6,1))</f>
        <v>2016</v>
      </c>
      <c r="E1047" s="2" t="str">
        <f>TEXT(novplus_data[[#This Row],[Date]], "YYYY")</f>
        <v>2015</v>
      </c>
      <c r="F1047" s="43" t="str">
        <f>TEXT(novplus_data[[#This Row],[Date]], "MMM")</f>
        <v>Oct</v>
      </c>
      <c r="G1047" s="2" t="str">
        <f>VLOOKUP(I1047,[1]LibPAS_data!$A$2:$C$601,3,FALSE)</f>
        <v>Maricopa</v>
      </c>
      <c r="H1047" s="37" t="str">
        <f>VLOOKUP(I1047,[1]LibPAS_data!$A$2:$C$601,2,FALSE)</f>
        <v>Phoenix Public Library</v>
      </c>
      <c r="I1047" s="3" t="s">
        <v>53</v>
      </c>
      <c r="J1047" s="37" t="s">
        <v>111</v>
      </c>
      <c r="K1047" s="47" t="s">
        <v>15</v>
      </c>
      <c r="L1047" s="37" t="s">
        <v>110</v>
      </c>
      <c r="M1047" s="47">
        <v>186</v>
      </c>
      <c r="N1047" s="47">
        <v>239</v>
      </c>
      <c r="O1047" s="47">
        <v>0</v>
      </c>
      <c r="S1047" s="47">
        <v>548</v>
      </c>
      <c r="Y1047" s="47">
        <v>678</v>
      </c>
      <c r="Z1047" s="47">
        <v>130</v>
      </c>
    </row>
    <row r="1048" spans="1:27" x14ac:dyDescent="0.3">
      <c r="A1048">
        <f>VLOOKUP(novplus_data[[#This Row],[Locationid]], [1]LibPAS_data!$A$2:$D$264, 4, FALSE)</f>
        <v>943450</v>
      </c>
      <c r="B1048" s="14" t="str">
        <f>TEXT(C1048,"yyyy")&amp;"-"&amp;"Q"&amp;LOOKUP(MONTH(C1048),{1,4,7,10},{1,2,3,4})</f>
        <v>2015-Q4</v>
      </c>
      <c r="C1048" s="9">
        <v>42309</v>
      </c>
      <c r="D1048" s="43">
        <f>YEAR(DATE(YEAR(novplus_data[[#This Row],[Date]]), MONTH(novplus_data[[#This Row],[Date]])+6,1))</f>
        <v>2016</v>
      </c>
      <c r="E1048" s="2" t="str">
        <f>TEXT(novplus_data[[#This Row],[Date]], "YYYY")</f>
        <v>2015</v>
      </c>
      <c r="F1048" s="43" t="str">
        <f>TEXT(novplus_data[[#This Row],[Date]], "MMM")</f>
        <v>Nov</v>
      </c>
      <c r="G1048" s="2" t="str">
        <f>VLOOKUP(I1048,[1]LibPAS_data!$A$2:$C$601,3,FALSE)</f>
        <v>Maricopa</v>
      </c>
      <c r="H1048" s="37" t="str">
        <f>VLOOKUP(I1048,[1]LibPAS_data!$A$2:$C$601,2,FALSE)</f>
        <v>Phoenix Public Library</v>
      </c>
      <c r="I1048" s="3" t="s">
        <v>53</v>
      </c>
      <c r="J1048" s="37" t="s">
        <v>111</v>
      </c>
      <c r="K1048" s="47" t="s">
        <v>15</v>
      </c>
      <c r="L1048" s="37" t="s">
        <v>110</v>
      </c>
      <c r="M1048" s="47">
        <v>206</v>
      </c>
      <c r="N1048" s="47">
        <v>220</v>
      </c>
      <c r="O1048" s="47">
        <v>0</v>
      </c>
      <c r="S1048" s="47">
        <v>516</v>
      </c>
      <c r="Y1048" s="47">
        <v>778</v>
      </c>
      <c r="Z1048" s="47">
        <v>262</v>
      </c>
    </row>
    <row r="1049" spans="1:27" x14ac:dyDescent="0.3">
      <c r="A1049">
        <f>VLOOKUP(novplus_data[[#This Row],[Locationid]], [1]LibPAS_data!$A$2:$D$264, 4, FALSE)</f>
        <v>943450</v>
      </c>
      <c r="B1049" s="14" t="str">
        <f>TEXT(C1049,"yyyy")&amp;"-"&amp;"Q"&amp;LOOKUP(MONTH(C1049),{1,4,7,10},{1,2,3,4})</f>
        <v>2015-Q4</v>
      </c>
      <c r="C1049" s="9">
        <v>42339</v>
      </c>
      <c r="D1049" s="43">
        <f>YEAR(DATE(YEAR(novplus_data[[#This Row],[Date]]), MONTH(novplus_data[[#This Row],[Date]])+6,1))</f>
        <v>2016</v>
      </c>
      <c r="E1049" s="2" t="str">
        <f>TEXT(novplus_data[[#This Row],[Date]], "YYYY")</f>
        <v>2015</v>
      </c>
      <c r="F1049" s="43" t="str">
        <f>TEXT(novplus_data[[#This Row],[Date]], "MMM")</f>
        <v>Dec</v>
      </c>
      <c r="G1049" s="2" t="str">
        <f>VLOOKUP(I1049,[1]LibPAS_data!$A$2:$C$601,3,FALSE)</f>
        <v>Maricopa</v>
      </c>
      <c r="H1049" s="37" t="str">
        <f>VLOOKUP(I1049,[1]LibPAS_data!$A$2:$C$601,2,FALSE)</f>
        <v>Phoenix Public Library</v>
      </c>
      <c r="I1049" s="3" t="s">
        <v>53</v>
      </c>
      <c r="J1049" s="37" t="s">
        <v>111</v>
      </c>
      <c r="K1049" s="47" t="s">
        <v>15</v>
      </c>
      <c r="L1049" s="37" t="s">
        <v>110</v>
      </c>
      <c r="M1049" s="47">
        <v>223</v>
      </c>
      <c r="N1049" s="47">
        <v>267</v>
      </c>
      <c r="O1049" s="47">
        <v>1</v>
      </c>
      <c r="S1049" s="47">
        <v>672</v>
      </c>
      <c r="Y1049" s="47">
        <v>784</v>
      </c>
      <c r="Z1049" s="47">
        <v>111</v>
      </c>
    </row>
    <row r="1050" spans="1:27" x14ac:dyDescent="0.3">
      <c r="A1050" s="2">
        <f>VLOOKUP(novplus_data[[#This Row],[Locationid]], [1]LibPAS_data!$A$2:$D$264, 4, FALSE)</f>
        <v>140708</v>
      </c>
      <c r="B1050" s="14" t="str">
        <f>TEXT(C1050,"yyyy")&amp;"-"&amp;"Q"&amp;LOOKUP(MONTH(C1050),{1,4,7,10},{1,2,3,4})</f>
        <v>2015-Q3</v>
      </c>
      <c r="C1050" s="15">
        <v>42217</v>
      </c>
      <c r="D1050" s="43">
        <f>YEAR(DATE(YEAR(novplus_data[[#This Row],[Date]]), MONTH(novplus_data[[#This Row],[Date]])+6,1))</f>
        <v>2016</v>
      </c>
      <c r="E1050" s="2" t="str">
        <f>TEXT(novplus_data[[#This Row],[Date]], "YYYY")</f>
        <v>2015</v>
      </c>
      <c r="F1050" s="43" t="str">
        <f>TEXT(novplus_data[[#This Row],[Date]], "MMM")</f>
        <v>Aug</v>
      </c>
      <c r="G1050" s="2" t="str">
        <f>VLOOKUP(I1050,[1]LibPAS_data!$A$2:$C$601,3,FALSE)</f>
        <v>Maricopa</v>
      </c>
      <c r="H1050" s="37" t="str">
        <f>VLOOKUP(I1050,[1]LibPAS_data!$A$2:$C$601,2,FALSE)</f>
        <v>Tempe Public Library</v>
      </c>
      <c r="I1050" s="3" t="s">
        <v>56</v>
      </c>
      <c r="J1050" s="2" t="s">
        <v>111</v>
      </c>
      <c r="K1050" s="49" t="s">
        <v>15</v>
      </c>
      <c r="L1050" s="2" t="s">
        <v>110</v>
      </c>
      <c r="M1050" s="49">
        <v>25</v>
      </c>
      <c r="N1050" s="49">
        <v>66</v>
      </c>
      <c r="O1050" s="49">
        <v>0</v>
      </c>
      <c r="P1050" s="2"/>
      <c r="Q1050" s="2"/>
      <c r="R1050" s="2"/>
      <c r="S1050" s="49">
        <v>106</v>
      </c>
      <c r="T1050" s="2"/>
      <c r="U1050" s="2"/>
      <c r="V1050" s="2"/>
      <c r="W1050" s="2"/>
      <c r="X1050" s="2"/>
      <c r="Y1050" s="49">
        <v>318</v>
      </c>
      <c r="Z1050" s="49">
        <v>212</v>
      </c>
      <c r="AA1050" s="2"/>
    </row>
    <row r="1051" spans="1:27" x14ac:dyDescent="0.3">
      <c r="A1051">
        <f>VLOOKUP(novplus_data[[#This Row],[Locationid]], [1]LibPAS_data!$A$2:$D$264, 4, FALSE)</f>
        <v>140708</v>
      </c>
      <c r="B1051" s="14" t="str">
        <f>TEXT(C1051,"yyyy")&amp;"-"&amp;"Q"&amp;LOOKUP(MONTH(C1051),{1,4,7,10},{1,2,3,4})</f>
        <v>2015-Q3</v>
      </c>
      <c r="C1051" s="9">
        <v>42248</v>
      </c>
      <c r="D1051" s="43">
        <f>YEAR(DATE(YEAR(novplus_data[[#This Row],[Date]]), MONTH(novplus_data[[#This Row],[Date]])+6,1))</f>
        <v>2016</v>
      </c>
      <c r="E1051" s="2" t="str">
        <f>TEXT(novplus_data[[#This Row],[Date]], "YYYY")</f>
        <v>2015</v>
      </c>
      <c r="F1051" s="43" t="str">
        <f>TEXT(novplus_data[[#This Row],[Date]], "MMM")</f>
        <v>Sep</v>
      </c>
      <c r="G1051" s="2" t="str">
        <f>VLOOKUP(I1051,[1]LibPAS_data!$A$2:$C$601,3,FALSE)</f>
        <v>Maricopa</v>
      </c>
      <c r="H1051" s="37" t="str">
        <f>VLOOKUP(I1051,[1]LibPAS_data!$A$2:$C$601,2,FALSE)</f>
        <v>Tempe Public Library</v>
      </c>
      <c r="I1051" s="3" t="s">
        <v>56</v>
      </c>
      <c r="J1051" s="37" t="s">
        <v>111</v>
      </c>
      <c r="K1051" s="47" t="s">
        <v>15</v>
      </c>
      <c r="L1051" s="2" t="s">
        <v>110</v>
      </c>
      <c r="M1051" s="47">
        <v>20</v>
      </c>
      <c r="N1051" s="47">
        <v>34</v>
      </c>
      <c r="O1051" s="47">
        <v>0</v>
      </c>
      <c r="S1051" s="47">
        <v>40</v>
      </c>
      <c r="Y1051" s="47">
        <v>245</v>
      </c>
      <c r="Z1051" s="47">
        <v>205</v>
      </c>
    </row>
    <row r="1052" spans="1:27" x14ac:dyDescent="0.3">
      <c r="A1052">
        <f>VLOOKUP(novplus_data[[#This Row],[Locationid]], [1]LibPAS_data!$A$2:$D$264, 4, FALSE)</f>
        <v>140708</v>
      </c>
      <c r="B1052" s="14" t="str">
        <f>TEXT(C1052,"yyyy")&amp;"-"&amp;"Q"&amp;LOOKUP(MONTH(C1052),{1,4,7,10},{1,2,3,4})</f>
        <v>2015-Q4</v>
      </c>
      <c r="C1052" s="9">
        <v>42278</v>
      </c>
      <c r="D1052" s="43">
        <f>YEAR(DATE(YEAR(novplus_data[[#This Row],[Date]]), MONTH(novplus_data[[#This Row],[Date]])+6,1))</f>
        <v>2016</v>
      </c>
      <c r="E1052" s="2" t="str">
        <f>TEXT(novplus_data[[#This Row],[Date]], "YYYY")</f>
        <v>2015</v>
      </c>
      <c r="F1052" s="43" t="str">
        <f>TEXT(novplus_data[[#This Row],[Date]], "MMM")</f>
        <v>Oct</v>
      </c>
      <c r="G1052" s="2" t="str">
        <f>VLOOKUP(I1052,[1]LibPAS_data!$A$2:$C$601,3,FALSE)</f>
        <v>Maricopa</v>
      </c>
      <c r="H1052" s="37" t="str">
        <f>VLOOKUP(I1052,[1]LibPAS_data!$A$2:$C$601,2,FALSE)</f>
        <v>Tempe Public Library</v>
      </c>
      <c r="I1052" s="3" t="s">
        <v>56</v>
      </c>
      <c r="J1052" s="37" t="s">
        <v>111</v>
      </c>
      <c r="K1052" s="47" t="s">
        <v>15</v>
      </c>
      <c r="L1052" s="2" t="s">
        <v>110</v>
      </c>
      <c r="M1052" s="47">
        <v>25</v>
      </c>
      <c r="N1052" s="47">
        <v>24</v>
      </c>
      <c r="O1052" s="47">
        <v>0</v>
      </c>
      <c r="S1052" s="47">
        <v>29</v>
      </c>
      <c r="Y1052" s="47">
        <v>79</v>
      </c>
      <c r="Z1052" s="47">
        <v>50</v>
      </c>
    </row>
    <row r="1053" spans="1:27" x14ac:dyDescent="0.3">
      <c r="A1053">
        <f>VLOOKUP(novplus_data[[#This Row],[Locationid]], [1]LibPAS_data!$A$2:$D$264, 4, FALSE)</f>
        <v>140708</v>
      </c>
      <c r="B1053" s="14" t="str">
        <f>TEXT(C1053,"yyyy")&amp;"-"&amp;"Q"&amp;LOOKUP(MONTH(C1053),{1,4,7,10},{1,2,3,4})</f>
        <v>2015-Q4</v>
      </c>
      <c r="C1053" s="9">
        <v>42309</v>
      </c>
      <c r="D1053" s="43">
        <f>YEAR(DATE(YEAR(novplus_data[[#This Row],[Date]]), MONTH(novplus_data[[#This Row],[Date]])+6,1))</f>
        <v>2016</v>
      </c>
      <c r="E1053" s="2" t="str">
        <f>TEXT(novplus_data[[#This Row],[Date]], "YYYY")</f>
        <v>2015</v>
      </c>
      <c r="F1053" s="43" t="str">
        <f>TEXT(novplus_data[[#This Row],[Date]], "MMM")</f>
        <v>Nov</v>
      </c>
      <c r="G1053" s="2" t="str">
        <f>VLOOKUP(I1053,[1]LibPAS_data!$A$2:$C$601,3,FALSE)</f>
        <v>Maricopa</v>
      </c>
      <c r="H1053" s="37" t="str">
        <f>VLOOKUP(I1053,[1]LibPAS_data!$A$2:$C$601,2,FALSE)</f>
        <v>Tempe Public Library</v>
      </c>
      <c r="I1053" s="3" t="s">
        <v>56</v>
      </c>
      <c r="J1053" s="37" t="s">
        <v>111</v>
      </c>
      <c r="K1053" s="47" t="s">
        <v>15</v>
      </c>
      <c r="L1053" s="2" t="s">
        <v>110</v>
      </c>
      <c r="M1053" s="47">
        <v>16</v>
      </c>
      <c r="N1053" s="47">
        <v>71</v>
      </c>
      <c r="O1053" s="47">
        <v>0</v>
      </c>
      <c r="S1053" s="47">
        <v>96</v>
      </c>
      <c r="Y1053" s="47">
        <v>169</v>
      </c>
      <c r="Z1053" s="47">
        <v>73</v>
      </c>
    </row>
    <row r="1054" spans="1:27" x14ac:dyDescent="0.3">
      <c r="A1054">
        <f>VLOOKUP(novplus_data[[#This Row],[Locationid]], [1]LibPAS_data!$A$2:$D$264, 4, FALSE)</f>
        <v>140708</v>
      </c>
      <c r="B1054" s="14" t="str">
        <f>TEXT(C1054,"yyyy")&amp;"-"&amp;"Q"&amp;LOOKUP(MONTH(C1054),{1,4,7,10},{1,2,3,4})</f>
        <v>2015-Q4</v>
      </c>
      <c r="C1054" s="9">
        <v>42339</v>
      </c>
      <c r="D1054" s="43">
        <f>YEAR(DATE(YEAR(novplus_data[[#This Row],[Date]]), MONTH(novplus_data[[#This Row],[Date]])+6,1))</f>
        <v>2016</v>
      </c>
      <c r="E1054" s="2" t="str">
        <f>TEXT(novplus_data[[#This Row],[Date]], "YYYY")</f>
        <v>2015</v>
      </c>
      <c r="F1054" s="43" t="str">
        <f>TEXT(novplus_data[[#This Row],[Date]], "MMM")</f>
        <v>Dec</v>
      </c>
      <c r="G1054" s="2" t="str">
        <f>VLOOKUP(I1054,[1]LibPAS_data!$A$2:$C$601,3,FALSE)</f>
        <v>Maricopa</v>
      </c>
      <c r="H1054" s="37" t="str">
        <f>VLOOKUP(I1054,[1]LibPAS_data!$A$2:$C$601,2,FALSE)</f>
        <v>Tempe Public Library</v>
      </c>
      <c r="I1054" s="3" t="s">
        <v>56</v>
      </c>
      <c r="J1054" s="37" t="s">
        <v>111</v>
      </c>
      <c r="K1054" s="47" t="s">
        <v>15</v>
      </c>
      <c r="L1054" s="2" t="s">
        <v>110</v>
      </c>
      <c r="M1054" s="47">
        <v>30</v>
      </c>
      <c r="N1054" s="47">
        <v>78</v>
      </c>
      <c r="O1054" s="47">
        <v>0</v>
      </c>
      <c r="S1054" s="47">
        <v>76</v>
      </c>
      <c r="Y1054" s="47">
        <v>229</v>
      </c>
      <c r="Z1054" s="47">
        <v>153</v>
      </c>
    </row>
    <row r="1055" spans="1:27" x14ac:dyDescent="0.3">
      <c r="A1055" s="2">
        <f>VLOOKUP(novplus_data[[#This Row],[Locationid]], [1]LibPAS_data!$A$2:$D$264, 4, FALSE)</f>
        <v>109952</v>
      </c>
      <c r="B1055" s="14" t="str">
        <f>TEXT(C1055,"yyyy")&amp;"-"&amp;"Q"&amp;LOOKUP(MONTH(C1055),{1,4,7,10},{1,2,3,4})</f>
        <v>2015-Q3</v>
      </c>
      <c r="C1055" s="15">
        <v>42217</v>
      </c>
      <c r="D1055" s="43">
        <f>YEAR(DATE(YEAR(novplus_data[[#This Row],[Date]]), MONTH(novplus_data[[#This Row],[Date]])+6,1))</f>
        <v>2016</v>
      </c>
      <c r="E1055" s="2" t="str">
        <f>TEXT(novplus_data[[#This Row],[Date]], "YYYY")</f>
        <v>2015</v>
      </c>
      <c r="F1055" s="43" t="str">
        <f>TEXT(novplus_data[[#This Row],[Date]], "MMM")</f>
        <v>Aug</v>
      </c>
      <c r="G1055" s="2" t="str">
        <f>VLOOKUP(I1055,[1]LibPAS_data!$A$2:$C$601,3,FALSE)</f>
        <v>Maricopa</v>
      </c>
      <c r="H1055" s="37" t="str">
        <f>VLOOKUP(I1055,[1]LibPAS_data!$A$2:$C$601,2,FALSE)</f>
        <v>Peoria Public Library</v>
      </c>
      <c r="I1055" s="3" t="s">
        <v>52</v>
      </c>
      <c r="J1055" s="2" t="s">
        <v>111</v>
      </c>
      <c r="K1055" s="49" t="s">
        <v>15</v>
      </c>
      <c r="L1055" s="2" t="s">
        <v>110</v>
      </c>
      <c r="M1055" s="49">
        <v>7</v>
      </c>
      <c r="N1055" s="49">
        <v>15</v>
      </c>
      <c r="O1055" s="49">
        <v>0</v>
      </c>
      <c r="P1055" s="2"/>
      <c r="Q1055" s="2"/>
      <c r="R1055" s="2"/>
      <c r="S1055" s="49">
        <v>22</v>
      </c>
      <c r="T1055" s="2"/>
      <c r="U1055" s="2"/>
      <c r="V1055" s="2"/>
      <c r="W1055" s="2"/>
      <c r="X1055" s="2"/>
      <c r="Y1055" s="49">
        <v>22</v>
      </c>
      <c r="Z1055" s="49">
        <v>0</v>
      </c>
      <c r="AA1055" s="2"/>
    </row>
    <row r="1056" spans="1:27" x14ac:dyDescent="0.3">
      <c r="A1056">
        <f>VLOOKUP(novplus_data[[#This Row],[Locationid]], [1]LibPAS_data!$A$2:$D$264, 4, FALSE)</f>
        <v>109952</v>
      </c>
      <c r="B1056" s="14" t="str">
        <f>TEXT(C1056,"yyyy")&amp;"-"&amp;"Q"&amp;LOOKUP(MONTH(C1056),{1,4,7,10},{1,2,3,4})</f>
        <v>2015-Q3</v>
      </c>
      <c r="C1056" s="9">
        <v>42248</v>
      </c>
      <c r="D1056" s="43">
        <f>YEAR(DATE(YEAR(novplus_data[[#This Row],[Date]]), MONTH(novplus_data[[#This Row],[Date]])+6,1))</f>
        <v>2016</v>
      </c>
      <c r="E1056" s="2" t="str">
        <f>TEXT(novplus_data[[#This Row],[Date]], "YYYY")</f>
        <v>2015</v>
      </c>
      <c r="F1056" s="43" t="str">
        <f>TEXT(novplus_data[[#This Row],[Date]], "MMM")</f>
        <v>Sep</v>
      </c>
      <c r="G1056" s="2" t="str">
        <f>VLOOKUP(I1056,[1]LibPAS_data!$A$2:$C$601,3,FALSE)</f>
        <v>Maricopa</v>
      </c>
      <c r="H1056" s="37" t="str">
        <f>VLOOKUP(I1056,[1]LibPAS_data!$A$2:$C$601,2,FALSE)</f>
        <v>Peoria Public Library</v>
      </c>
      <c r="I1056" s="3" t="s">
        <v>52</v>
      </c>
      <c r="J1056" s="37" t="s">
        <v>111</v>
      </c>
      <c r="K1056" s="47" t="s">
        <v>15</v>
      </c>
      <c r="L1056" s="37" t="s">
        <v>110</v>
      </c>
      <c r="M1056" s="47">
        <v>4</v>
      </c>
      <c r="N1056" s="47">
        <v>5</v>
      </c>
      <c r="O1056" s="47">
        <v>0</v>
      </c>
      <c r="S1056" s="47">
        <v>7</v>
      </c>
      <c r="Y1056" s="47">
        <v>7</v>
      </c>
      <c r="Z1056" s="47">
        <v>0</v>
      </c>
    </row>
    <row r="1057" spans="1:27" x14ac:dyDescent="0.3">
      <c r="A1057">
        <f>VLOOKUP(novplus_data[[#This Row],[Locationid]], [1]LibPAS_data!$A$2:$D$264, 4, FALSE)</f>
        <v>109952</v>
      </c>
      <c r="B1057" s="14" t="str">
        <f>TEXT(C1057,"yyyy")&amp;"-"&amp;"Q"&amp;LOOKUP(MONTH(C1057),{1,4,7,10},{1,2,3,4})</f>
        <v>2015-Q4</v>
      </c>
      <c r="C1057" s="9">
        <v>42278</v>
      </c>
      <c r="D1057" s="43">
        <f>YEAR(DATE(YEAR(novplus_data[[#This Row],[Date]]), MONTH(novplus_data[[#This Row],[Date]])+6,1))</f>
        <v>2016</v>
      </c>
      <c r="E1057" s="2" t="str">
        <f>TEXT(novplus_data[[#This Row],[Date]], "YYYY")</f>
        <v>2015</v>
      </c>
      <c r="F1057" s="43" t="str">
        <f>TEXT(novplus_data[[#This Row],[Date]], "MMM")</f>
        <v>Oct</v>
      </c>
      <c r="G1057" s="2" t="str">
        <f>VLOOKUP(I1057,[1]LibPAS_data!$A$2:$C$601,3,FALSE)</f>
        <v>Maricopa</v>
      </c>
      <c r="H1057" s="37" t="str">
        <f>VLOOKUP(I1057,[1]LibPAS_data!$A$2:$C$601,2,FALSE)</f>
        <v>Peoria Public Library</v>
      </c>
      <c r="I1057" s="3" t="s">
        <v>52</v>
      </c>
      <c r="J1057" s="37" t="s">
        <v>111</v>
      </c>
      <c r="K1057" s="47" t="s">
        <v>15</v>
      </c>
      <c r="L1057" s="37" t="s">
        <v>110</v>
      </c>
      <c r="M1057" s="47">
        <v>6</v>
      </c>
      <c r="N1057" s="47">
        <v>23</v>
      </c>
      <c r="O1057" s="47">
        <v>0</v>
      </c>
      <c r="S1057" s="47">
        <v>41</v>
      </c>
      <c r="Y1057" s="47">
        <v>41</v>
      </c>
      <c r="Z1057" s="47">
        <v>0</v>
      </c>
    </row>
    <row r="1058" spans="1:27" x14ac:dyDescent="0.3">
      <c r="A1058">
        <f>VLOOKUP(novplus_data[[#This Row],[Locationid]], [1]LibPAS_data!$A$2:$D$264, 4, FALSE)</f>
        <v>109952</v>
      </c>
      <c r="B1058" s="14" t="str">
        <f>TEXT(C1058,"yyyy")&amp;"-"&amp;"Q"&amp;LOOKUP(MONTH(C1058),{1,4,7,10},{1,2,3,4})</f>
        <v>2015-Q4</v>
      </c>
      <c r="C1058" s="9">
        <v>42309</v>
      </c>
      <c r="D1058" s="43">
        <f>YEAR(DATE(YEAR(novplus_data[[#This Row],[Date]]), MONTH(novplus_data[[#This Row],[Date]])+6,1))</f>
        <v>2016</v>
      </c>
      <c r="E1058" s="2" t="str">
        <f>TEXT(novplus_data[[#This Row],[Date]], "YYYY")</f>
        <v>2015</v>
      </c>
      <c r="F1058" s="43" t="str">
        <f>TEXT(novplus_data[[#This Row],[Date]], "MMM")</f>
        <v>Nov</v>
      </c>
      <c r="G1058" s="2" t="str">
        <f>VLOOKUP(I1058,[1]LibPAS_data!$A$2:$C$601,3,FALSE)</f>
        <v>Maricopa</v>
      </c>
      <c r="H1058" s="37" t="str">
        <f>VLOOKUP(I1058,[1]LibPAS_data!$A$2:$C$601,2,FALSE)</f>
        <v>Peoria Public Library</v>
      </c>
      <c r="I1058" s="3" t="s">
        <v>52</v>
      </c>
      <c r="J1058" s="37" t="s">
        <v>111</v>
      </c>
      <c r="K1058" s="47" t="s">
        <v>15</v>
      </c>
      <c r="L1058" s="37" t="s">
        <v>110</v>
      </c>
      <c r="M1058" s="47">
        <v>6</v>
      </c>
      <c r="N1058" s="47">
        <v>8</v>
      </c>
      <c r="O1058" s="47">
        <v>0</v>
      </c>
      <c r="S1058" s="47">
        <v>10</v>
      </c>
      <c r="Y1058" s="47">
        <v>10</v>
      </c>
      <c r="Z1058" s="47">
        <v>0</v>
      </c>
    </row>
    <row r="1059" spans="1:27" x14ac:dyDescent="0.3">
      <c r="A1059">
        <f>VLOOKUP(novplus_data[[#This Row],[Locationid]], [1]LibPAS_data!$A$2:$D$264, 4, FALSE)</f>
        <v>109952</v>
      </c>
      <c r="B1059" s="14" t="str">
        <f>TEXT(C1059,"yyyy")&amp;"-"&amp;"Q"&amp;LOOKUP(MONTH(C1059),{1,4,7,10},{1,2,3,4})</f>
        <v>2015-Q4</v>
      </c>
      <c r="C1059" s="9">
        <v>42339</v>
      </c>
      <c r="D1059" s="43">
        <f>YEAR(DATE(YEAR(novplus_data[[#This Row],[Date]]), MONTH(novplus_data[[#This Row],[Date]])+6,1))</f>
        <v>2016</v>
      </c>
      <c r="E1059" s="2" t="str">
        <f>TEXT(novplus_data[[#This Row],[Date]], "YYYY")</f>
        <v>2015</v>
      </c>
      <c r="F1059" s="43" t="str">
        <f>TEXT(novplus_data[[#This Row],[Date]], "MMM")</f>
        <v>Dec</v>
      </c>
      <c r="G1059" s="2" t="str">
        <f>VLOOKUP(I1059,[1]LibPAS_data!$A$2:$C$601,3,FALSE)</f>
        <v>Maricopa</v>
      </c>
      <c r="H1059" s="37" t="str">
        <f>VLOOKUP(I1059,[1]LibPAS_data!$A$2:$C$601,2,FALSE)</f>
        <v>Peoria Public Library</v>
      </c>
      <c r="I1059" s="3" t="s">
        <v>52</v>
      </c>
      <c r="J1059" s="37" t="s">
        <v>111</v>
      </c>
      <c r="K1059" s="47" t="s">
        <v>15</v>
      </c>
      <c r="L1059" s="37" t="s">
        <v>110</v>
      </c>
      <c r="M1059" s="47">
        <v>5</v>
      </c>
      <c r="N1059" s="47">
        <v>3</v>
      </c>
      <c r="O1059" s="47">
        <v>0</v>
      </c>
      <c r="S1059" s="47">
        <v>12</v>
      </c>
      <c r="Y1059" s="47">
        <v>12</v>
      </c>
      <c r="Z1059" s="47">
        <v>0</v>
      </c>
    </row>
    <row r="1060" spans="1:27" x14ac:dyDescent="0.3">
      <c r="A1060" s="2">
        <f>VLOOKUP(novplus_data[[#This Row],[Locationid]], [1]LibPAS_data!$A$2:$D$264, 4, FALSE)</f>
        <v>7004</v>
      </c>
      <c r="B1060" s="14" t="str">
        <f>TEXT(C1060,"yyyy")&amp;"-"&amp;"Q"&amp;LOOKUP(MONTH(C1060),{1,4,7,10},{1,2,3,4})</f>
        <v>2015-Q3</v>
      </c>
      <c r="C1060" s="15">
        <v>42217</v>
      </c>
      <c r="D1060" s="43">
        <f>YEAR(DATE(YEAR(novplus_data[[#This Row],[Date]]), MONTH(novplus_data[[#This Row],[Date]])+6,1))</f>
        <v>2016</v>
      </c>
      <c r="E1060" s="2" t="str">
        <f>TEXT(novplus_data[[#This Row],[Date]], "YYYY")</f>
        <v>2015</v>
      </c>
      <c r="F1060" s="43" t="str">
        <f>TEXT(novplus_data[[#This Row],[Date]], "MMM")</f>
        <v>Aug</v>
      </c>
      <c r="G1060" s="2" t="str">
        <f>VLOOKUP(I1060,[1]LibPAS_data!$A$2:$C$601,3,FALSE)</f>
        <v>Maricopa</v>
      </c>
      <c r="H1060" s="37" t="str">
        <f>VLOOKUP(I1060,[1]LibPAS_data!$A$2:$C$601,2,FALSE)</f>
        <v>Desert Foothills Branch Library</v>
      </c>
      <c r="I1060" s="51" t="s">
        <v>47</v>
      </c>
      <c r="J1060" s="2" t="s">
        <v>111</v>
      </c>
      <c r="K1060" s="2" t="s">
        <v>15</v>
      </c>
      <c r="L1060" s="2" t="s">
        <v>110</v>
      </c>
      <c r="M1060" s="49">
        <v>9</v>
      </c>
      <c r="N1060" s="49">
        <v>8</v>
      </c>
      <c r="O1060" s="49">
        <v>0</v>
      </c>
      <c r="P1060" s="2"/>
      <c r="Q1060" s="2"/>
      <c r="R1060" s="2"/>
      <c r="S1060" s="49">
        <v>5</v>
      </c>
      <c r="T1060" s="2"/>
      <c r="U1060" s="2"/>
      <c r="V1060" s="2"/>
      <c r="W1060" s="2"/>
      <c r="X1060" s="2"/>
      <c r="Y1060" s="49">
        <v>5</v>
      </c>
      <c r="Z1060" s="49">
        <v>0</v>
      </c>
      <c r="AA1060" s="2"/>
    </row>
    <row r="1061" spans="1:27" x14ac:dyDescent="0.3">
      <c r="A1061" s="2">
        <f>VLOOKUP(novplus_data[[#This Row],[Locationid]], [1]LibPAS_data!$A$2:$D$264, 4, FALSE)</f>
        <v>7004</v>
      </c>
      <c r="B1061" s="14" t="str">
        <f>TEXT(C1061,"yyyy")&amp;"-"&amp;"Q"&amp;LOOKUP(MONTH(C1061),{1,4,7,10},{1,2,3,4})</f>
        <v>2015-Q3</v>
      </c>
      <c r="C1061" s="9">
        <v>42248</v>
      </c>
      <c r="D1061" s="43">
        <f>YEAR(DATE(YEAR(novplus_data[[#This Row],[Date]]), MONTH(novplus_data[[#This Row],[Date]])+6,1))</f>
        <v>2016</v>
      </c>
      <c r="E1061" t="str">
        <f>TEXT(novplus_data[[#This Row],[Date]], "YYYY")</f>
        <v>2015</v>
      </c>
      <c r="F1061" s="43" t="str">
        <f>TEXT(novplus_data[[#This Row],[Date]], "MMM")</f>
        <v>Sep</v>
      </c>
      <c r="G1061" s="2" t="str">
        <f>VLOOKUP(I1061,[1]LibPAS_data!$A$2:$C$601,3,FALSE)</f>
        <v>Maricopa</v>
      </c>
      <c r="H1061" s="37" t="str">
        <f>VLOOKUP(I1061,[1]LibPAS_data!$A$2:$C$601,2,FALSE)</f>
        <v>Desert Foothills Branch Library</v>
      </c>
      <c r="I1061" s="51" t="s">
        <v>47</v>
      </c>
      <c r="J1061" s="2" t="s">
        <v>111</v>
      </c>
      <c r="K1061" s="37" t="s">
        <v>15</v>
      </c>
      <c r="L1061" s="37" t="s">
        <v>110</v>
      </c>
      <c r="M1061" s="47">
        <v>1</v>
      </c>
      <c r="N1061" s="47">
        <v>1</v>
      </c>
      <c r="O1061" s="47">
        <v>0</v>
      </c>
      <c r="S1061" s="47">
        <v>4</v>
      </c>
      <c r="Y1061" s="47">
        <v>4</v>
      </c>
      <c r="Z1061" s="47">
        <v>0</v>
      </c>
    </row>
    <row r="1062" spans="1:27" x14ac:dyDescent="0.3">
      <c r="A1062" s="2">
        <f>VLOOKUP(novplus_data[[#This Row],[Locationid]], [1]LibPAS_data!$A$2:$D$264, 4, FALSE)</f>
        <v>7004</v>
      </c>
      <c r="B1062" s="14" t="str">
        <f>TEXT(C1062,"yyyy")&amp;"-"&amp;"Q"&amp;LOOKUP(MONTH(C1062),{1,4,7,10},{1,2,3,4})</f>
        <v>2015-Q4</v>
      </c>
      <c r="C1062" s="9">
        <v>42278</v>
      </c>
      <c r="D1062" s="43">
        <f>YEAR(DATE(YEAR(novplus_data[[#This Row],[Date]]), MONTH(novplus_data[[#This Row],[Date]])+6,1))</f>
        <v>2016</v>
      </c>
      <c r="E1062" t="str">
        <f>TEXT(novplus_data[[#This Row],[Date]], "YYYY")</f>
        <v>2015</v>
      </c>
      <c r="F1062" s="43" t="str">
        <f>TEXT(novplus_data[[#This Row],[Date]], "MMM")</f>
        <v>Oct</v>
      </c>
      <c r="G1062" s="2" t="str">
        <f>VLOOKUP(I1062,[1]LibPAS_data!$A$2:$C$601,3,FALSE)</f>
        <v>Maricopa</v>
      </c>
      <c r="H1062" s="37" t="str">
        <f>VLOOKUP(I1062,[1]LibPAS_data!$A$2:$C$601,2,FALSE)</f>
        <v>Desert Foothills Branch Library</v>
      </c>
      <c r="I1062" s="51" t="s">
        <v>47</v>
      </c>
      <c r="J1062" s="2" t="s">
        <v>111</v>
      </c>
      <c r="K1062" s="37" t="s">
        <v>15</v>
      </c>
      <c r="L1062" s="37" t="s">
        <v>110</v>
      </c>
      <c r="M1062" s="47">
        <v>4</v>
      </c>
      <c r="N1062" s="47">
        <v>2</v>
      </c>
      <c r="O1062" s="47">
        <v>0</v>
      </c>
      <c r="S1062" s="47">
        <v>3</v>
      </c>
      <c r="Y1062" s="47">
        <v>3</v>
      </c>
      <c r="Z1062" s="47">
        <v>0</v>
      </c>
    </row>
    <row r="1063" spans="1:27" x14ac:dyDescent="0.3">
      <c r="A1063" s="2">
        <f>VLOOKUP(novplus_data[[#This Row],[Locationid]], [1]LibPAS_data!$A$2:$D$264, 4, FALSE)</f>
        <v>7004</v>
      </c>
      <c r="B1063" s="14" t="str">
        <f>TEXT(C1063,"yyyy")&amp;"-"&amp;"Q"&amp;LOOKUP(MONTH(C1063),{1,4,7,10},{1,2,3,4})</f>
        <v>2015-Q4</v>
      </c>
      <c r="C1063" s="9">
        <v>42339</v>
      </c>
      <c r="D1063" s="43">
        <f>YEAR(DATE(YEAR(novplus_data[[#This Row],[Date]]), MONTH(novplus_data[[#This Row],[Date]])+6,1))</f>
        <v>2016</v>
      </c>
      <c r="E1063" t="str">
        <f>TEXT(novplus_data[[#This Row],[Date]], "YYYY")</f>
        <v>2015</v>
      </c>
      <c r="F1063" s="43" t="str">
        <f>TEXT(novplus_data[[#This Row],[Date]], "MMM")</f>
        <v>Dec</v>
      </c>
      <c r="G1063" s="2" t="str">
        <f>VLOOKUP(I1063,[1]LibPAS_data!$A$2:$C$601,3,FALSE)</f>
        <v>Maricopa</v>
      </c>
      <c r="H1063" s="37" t="str">
        <f>VLOOKUP(I1063,[1]LibPAS_data!$A$2:$C$601,2,FALSE)</f>
        <v>Desert Foothills Branch Library</v>
      </c>
      <c r="I1063" s="51" t="s">
        <v>47</v>
      </c>
      <c r="J1063" s="2" t="s">
        <v>111</v>
      </c>
      <c r="K1063" s="37" t="s">
        <v>15</v>
      </c>
      <c r="L1063" s="37" t="s">
        <v>110</v>
      </c>
      <c r="M1063" s="47">
        <v>5</v>
      </c>
      <c r="N1063" s="47">
        <v>1</v>
      </c>
      <c r="O1063" s="47">
        <v>0</v>
      </c>
      <c r="S1063" s="47">
        <v>1</v>
      </c>
      <c r="Y1063" s="47">
        <v>1</v>
      </c>
      <c r="Z1063" s="47">
        <v>0</v>
      </c>
    </row>
    <row r="1064" spans="1:27" x14ac:dyDescent="0.3">
      <c r="A1064">
        <f>VLOOKUP(novplus_data[[#This Row],[Locationid]], [1]LibPAS_data!$A$2:$D$264, 4, FALSE)</f>
        <v>22669</v>
      </c>
      <c r="B1064" s="8" t="str">
        <f>TEXT(C1064,"yyyy")&amp;"-"&amp;"Q"&amp;LOOKUP(MONTH(C1064),{1,4,7,10},{1,2,3,4})</f>
        <v>2017-Q3</v>
      </c>
      <c r="C1064" s="9">
        <v>42979</v>
      </c>
      <c r="D1064" s="43">
        <f>YEAR(DATE(YEAR(novplus_data[[#This Row],[Date]]), MONTH(novplus_data[[#This Row],[Date]])+6,1))</f>
        <v>2018</v>
      </c>
      <c r="E1064" t="str">
        <f>TEXT(novplus_data[[#This Row],[Date]], "YYYY")</f>
        <v>2017</v>
      </c>
      <c r="F1064" s="43" t="str">
        <f>TEXT(novplus_data[[#This Row],[Date]], "MMM")</f>
        <v>Sep</v>
      </c>
      <c r="G1064" t="str">
        <f>VLOOKUP(I1064,[1]LibPAS_data!$A$2:$C$601,3,FALSE)</f>
        <v>Maricopa</v>
      </c>
      <c r="H1064" t="str">
        <f>VLOOKUP(I1064,[1]LibPAS_data!$A$2:$C$601,2,FALSE)</f>
        <v>Avondale Public Library</v>
      </c>
      <c r="I1064" s="3" t="s">
        <v>28</v>
      </c>
      <c r="J1064" s="37" t="s">
        <v>109</v>
      </c>
      <c r="K1064" s="47" t="s">
        <v>15</v>
      </c>
      <c r="L1064" s="37" t="s">
        <v>16</v>
      </c>
      <c r="M1064" s="47">
        <v>2</v>
      </c>
      <c r="N1064" s="47">
        <v>1</v>
      </c>
      <c r="O1064" s="47">
        <v>0</v>
      </c>
      <c r="P1064" s="47">
        <v>0</v>
      </c>
      <c r="S1064" s="47">
        <v>1</v>
      </c>
      <c r="W1064" s="47">
        <v>1</v>
      </c>
      <c r="Y1064" s="47">
        <v>1</v>
      </c>
      <c r="Z1064" s="47">
        <v>0</v>
      </c>
      <c r="AA1064" s="47">
        <v>0</v>
      </c>
    </row>
    <row r="1065" spans="1:27" x14ac:dyDescent="0.3">
      <c r="A1065">
        <f>VLOOKUP(novplus_data[[#This Row],[Locationid]], [1]LibPAS_data!$A$2:$D$264, 4, FALSE)</f>
        <v>22669</v>
      </c>
      <c r="B1065" s="8" t="str">
        <f>TEXT(C1065,"yyyy")&amp;"-"&amp;"Q"&amp;LOOKUP(MONTH(C1065),{1,4,7,10},{1,2,3,4})</f>
        <v>2017-Q3</v>
      </c>
      <c r="C1065" s="9">
        <v>42948</v>
      </c>
      <c r="D1065" s="43">
        <f>YEAR(DATE(YEAR(novplus_data[[#This Row],[Date]]), MONTH(novplus_data[[#This Row],[Date]])+6,1))</f>
        <v>2018</v>
      </c>
      <c r="E1065" t="str">
        <f>TEXT(novplus_data[[#This Row],[Date]], "YYYY")</f>
        <v>2017</v>
      </c>
      <c r="F1065" s="43" t="str">
        <f>TEXT(novplus_data[[#This Row],[Date]], "MMM")</f>
        <v>Aug</v>
      </c>
      <c r="G1065" t="str">
        <f>VLOOKUP(I1065,[1]LibPAS_data!$A$2:$C$601,3,FALSE)</f>
        <v>Maricopa</v>
      </c>
      <c r="H1065" t="str">
        <f>VLOOKUP(I1065,[1]LibPAS_data!$A$2:$C$601,2,FALSE)</f>
        <v>Avondale Public Library</v>
      </c>
      <c r="I1065" s="3" t="s">
        <v>28</v>
      </c>
      <c r="J1065" s="37" t="s">
        <v>109</v>
      </c>
      <c r="K1065" s="47" t="s">
        <v>15</v>
      </c>
      <c r="L1065" s="37" t="s">
        <v>16</v>
      </c>
      <c r="M1065" s="47">
        <v>1</v>
      </c>
      <c r="N1065" s="47">
        <v>3</v>
      </c>
      <c r="O1065" s="47">
        <v>0</v>
      </c>
      <c r="P1065" s="47">
        <v>0</v>
      </c>
      <c r="S1065" s="47">
        <v>0</v>
      </c>
      <c r="W1065" s="47">
        <v>3</v>
      </c>
      <c r="Y1065" s="47">
        <v>0</v>
      </c>
      <c r="Z1065" s="47">
        <v>0</v>
      </c>
      <c r="AA1065" s="47">
        <v>0</v>
      </c>
    </row>
    <row r="1066" spans="1:27" x14ac:dyDescent="0.3">
      <c r="A1066">
        <f>VLOOKUP(novplus_data[[#This Row],[Locationid]], [1]LibPAS_data!$A$2:$D$264, 4, FALSE)</f>
        <v>22669</v>
      </c>
      <c r="B1066" s="8" t="str">
        <f>TEXT(C1066,"yyyy")&amp;"-"&amp;"Q"&amp;LOOKUP(MONTH(C1066),{1,4,7,10},{1,2,3,4})</f>
        <v>2017-Q3</v>
      </c>
      <c r="C1066" s="9">
        <v>42917</v>
      </c>
      <c r="D1066" s="43">
        <f>YEAR(DATE(YEAR(novplus_data[[#This Row],[Date]]), MONTH(novplus_data[[#This Row],[Date]])+6,1))</f>
        <v>2018</v>
      </c>
      <c r="E1066" t="str">
        <f>TEXT(novplus_data[[#This Row],[Date]], "YYYY")</f>
        <v>2017</v>
      </c>
      <c r="F1066" s="43" t="str">
        <f>TEXT(novplus_data[[#This Row],[Date]], "MMM")</f>
        <v>Jul</v>
      </c>
      <c r="G1066" t="str">
        <f>VLOOKUP(I1066,[1]LibPAS_data!$A$2:$C$601,3,FALSE)</f>
        <v>Maricopa</v>
      </c>
      <c r="H1066" t="str">
        <f>VLOOKUP(I1066,[1]LibPAS_data!$A$2:$C$601,2,FALSE)</f>
        <v>Avondale Public Library</v>
      </c>
      <c r="I1066" s="3" t="s">
        <v>28</v>
      </c>
      <c r="J1066" s="37" t="s">
        <v>109</v>
      </c>
      <c r="K1066" s="47" t="s">
        <v>15</v>
      </c>
      <c r="L1066" s="37" t="s">
        <v>16</v>
      </c>
      <c r="M1066" s="47">
        <v>2</v>
      </c>
      <c r="N1066" s="47">
        <v>2</v>
      </c>
      <c r="O1066" s="47">
        <v>0</v>
      </c>
      <c r="P1066" s="47">
        <v>0</v>
      </c>
      <c r="S1066" s="47">
        <v>2</v>
      </c>
      <c r="W1066" s="47">
        <v>2</v>
      </c>
      <c r="Y1066" s="47">
        <v>2</v>
      </c>
      <c r="Z1066" s="47">
        <v>0</v>
      </c>
      <c r="AA1066" s="47">
        <v>0</v>
      </c>
    </row>
    <row r="1067" spans="1:27" x14ac:dyDescent="0.3">
      <c r="A1067">
        <f>VLOOKUP(novplus_data[[#This Row],[Locationid]], [1]LibPAS_data!$A$2:$D$264, 4, FALSE)</f>
        <v>22669</v>
      </c>
      <c r="B1067" s="8" t="str">
        <f>TEXT(C1067,"yyyy")&amp;"-"&amp;"Q"&amp;LOOKUP(MONTH(C1067),{1,4,7,10},{1,2,3,4})</f>
        <v>2017-Q2</v>
      </c>
      <c r="C1067" s="9">
        <v>42887</v>
      </c>
      <c r="D1067" s="43">
        <f>YEAR(DATE(YEAR(novplus_data[[#This Row],[Date]]), MONTH(novplus_data[[#This Row],[Date]])+6,1))</f>
        <v>2017</v>
      </c>
      <c r="E1067" t="str">
        <f>TEXT(novplus_data[[#This Row],[Date]], "YYYY")</f>
        <v>2017</v>
      </c>
      <c r="F1067" s="43" t="str">
        <f>TEXT(novplus_data[[#This Row],[Date]], "MMM")</f>
        <v>Jun</v>
      </c>
      <c r="G1067" t="str">
        <f>VLOOKUP(I1067,[1]LibPAS_data!$A$2:$C$601,3,FALSE)</f>
        <v>Maricopa</v>
      </c>
      <c r="H1067" t="str">
        <f>VLOOKUP(I1067,[1]LibPAS_data!$A$2:$C$601,2,FALSE)</f>
        <v>Avondale Public Library</v>
      </c>
      <c r="I1067" s="3" t="s">
        <v>28</v>
      </c>
      <c r="J1067" s="37" t="s">
        <v>109</v>
      </c>
      <c r="K1067" s="47" t="s">
        <v>15</v>
      </c>
      <c r="L1067" s="37" t="s">
        <v>16</v>
      </c>
      <c r="M1067" s="47">
        <v>5</v>
      </c>
      <c r="N1067" s="47">
        <v>5</v>
      </c>
      <c r="O1067" s="47">
        <v>0</v>
      </c>
      <c r="P1067" s="47">
        <v>0</v>
      </c>
      <c r="S1067" s="47">
        <v>5</v>
      </c>
      <c r="W1067" s="47">
        <v>5</v>
      </c>
      <c r="Y1067" s="47">
        <v>5</v>
      </c>
      <c r="Z1067" s="47">
        <v>0</v>
      </c>
      <c r="AA1067" s="47">
        <v>0</v>
      </c>
    </row>
    <row r="1068" spans="1:27" x14ac:dyDescent="0.3">
      <c r="A1068">
        <f>VLOOKUP(novplus_data[[#This Row],[Locationid]], [1]LibPAS_data!$A$2:$D$264, 4, FALSE)</f>
        <v>22669</v>
      </c>
      <c r="B1068" s="8" t="str">
        <f>TEXT(C1068,"yyyy")&amp;"-"&amp;"Q"&amp;LOOKUP(MONTH(C1068),{1,4,7,10},{1,2,3,4})</f>
        <v>2017-Q2</v>
      </c>
      <c r="C1068" s="9">
        <v>42856</v>
      </c>
      <c r="D1068" s="43">
        <f>YEAR(DATE(YEAR(novplus_data[[#This Row],[Date]]), MONTH(novplus_data[[#This Row],[Date]])+6,1))</f>
        <v>2017</v>
      </c>
      <c r="E1068" t="str">
        <f>TEXT(novplus_data[[#This Row],[Date]], "YYYY")</f>
        <v>2017</v>
      </c>
      <c r="F1068" s="43" t="str">
        <f>TEXT(novplus_data[[#This Row],[Date]], "MMM")</f>
        <v>May</v>
      </c>
      <c r="G1068" t="str">
        <f>VLOOKUP(I1068,[1]LibPAS_data!$A$2:$C$601,3,FALSE)</f>
        <v>Maricopa</v>
      </c>
      <c r="H1068" t="str">
        <f>VLOOKUP(I1068,[1]LibPAS_data!$A$2:$C$601,2,FALSE)</f>
        <v>Avondale Public Library</v>
      </c>
      <c r="I1068" s="3" t="s">
        <v>28</v>
      </c>
      <c r="J1068" s="37" t="s">
        <v>109</v>
      </c>
      <c r="K1068" s="47" t="s">
        <v>15</v>
      </c>
      <c r="L1068" s="37" t="s">
        <v>16</v>
      </c>
      <c r="M1068" s="47">
        <v>3</v>
      </c>
      <c r="N1068" s="47">
        <v>4</v>
      </c>
      <c r="O1068" s="47">
        <v>0</v>
      </c>
      <c r="P1068" s="47">
        <v>0</v>
      </c>
      <c r="S1068" s="47">
        <v>4</v>
      </c>
      <c r="W1068" s="47">
        <v>4</v>
      </c>
      <c r="Y1068" s="47">
        <v>4</v>
      </c>
      <c r="Z1068" s="47">
        <v>0</v>
      </c>
      <c r="AA1068" s="47">
        <v>0</v>
      </c>
    </row>
    <row r="1069" spans="1:27" x14ac:dyDescent="0.3">
      <c r="A1069">
        <f>VLOOKUP(novplus_data[[#This Row],[Locationid]], [1]LibPAS_data!$A$2:$D$264, 4, FALSE)</f>
        <v>22669</v>
      </c>
      <c r="B1069" s="8" t="str">
        <f>TEXT(C1069,"yyyy")&amp;"-"&amp;"Q"&amp;LOOKUP(MONTH(C1069),{1,4,7,10},{1,2,3,4})</f>
        <v>2017-Q1</v>
      </c>
      <c r="C1069" s="9">
        <v>42795</v>
      </c>
      <c r="D1069" s="43">
        <f>YEAR(DATE(YEAR(novplus_data[[#This Row],[Date]]), MONTH(novplus_data[[#This Row],[Date]])+6,1))</f>
        <v>2017</v>
      </c>
      <c r="E1069" t="str">
        <f>TEXT(novplus_data[[#This Row],[Date]], "YYYY")</f>
        <v>2017</v>
      </c>
      <c r="F1069" s="43" t="str">
        <f>TEXT(novplus_data[[#This Row],[Date]], "MMM")</f>
        <v>Mar</v>
      </c>
      <c r="G1069" t="str">
        <f>VLOOKUP(I1069,[1]LibPAS_data!$A$2:$C$601,3,FALSE)</f>
        <v>Maricopa</v>
      </c>
      <c r="H1069" t="str">
        <f>VLOOKUP(I1069,[1]LibPAS_data!$A$2:$C$601,2,FALSE)</f>
        <v>Avondale Public Library</v>
      </c>
      <c r="I1069" s="3" t="s">
        <v>28</v>
      </c>
      <c r="J1069" s="37" t="s">
        <v>109</v>
      </c>
      <c r="K1069" s="47" t="s">
        <v>15</v>
      </c>
      <c r="L1069" s="37" t="s">
        <v>16</v>
      </c>
      <c r="M1069" s="47">
        <v>6</v>
      </c>
      <c r="N1069" s="47">
        <v>7</v>
      </c>
      <c r="O1069" s="47">
        <v>0</v>
      </c>
      <c r="P1069" s="47">
        <v>0</v>
      </c>
      <c r="S1069" s="47">
        <v>16</v>
      </c>
      <c r="W1069" s="47">
        <v>7</v>
      </c>
      <c r="Y1069" s="47">
        <v>16</v>
      </c>
      <c r="Z1069" s="47">
        <v>0</v>
      </c>
      <c r="AA1069" s="47">
        <v>0</v>
      </c>
    </row>
    <row r="1070" spans="1:27" x14ac:dyDescent="0.3">
      <c r="A1070">
        <f>VLOOKUP(novplus_data[[#This Row],[Locationid]], [1]LibPAS_data!$A$2:$D$264, 4, FALSE)</f>
        <v>22669</v>
      </c>
      <c r="B1070" s="8" t="str">
        <f>TEXT(C1070,"yyyy")&amp;"-"&amp;"Q"&amp;LOOKUP(MONTH(C1070),{1,4,7,10},{1,2,3,4})</f>
        <v>2017-Q1</v>
      </c>
      <c r="C1070" s="9">
        <v>42767</v>
      </c>
      <c r="D1070" s="43">
        <f>YEAR(DATE(YEAR(novplus_data[[#This Row],[Date]]), MONTH(novplus_data[[#This Row],[Date]])+6,1))</f>
        <v>2017</v>
      </c>
      <c r="E1070" t="str">
        <f>TEXT(novplus_data[[#This Row],[Date]], "YYYY")</f>
        <v>2017</v>
      </c>
      <c r="F1070" s="43" t="str">
        <f>TEXT(novplus_data[[#This Row],[Date]], "MMM")</f>
        <v>Feb</v>
      </c>
      <c r="G1070" t="str">
        <f>VLOOKUP(I1070,[1]LibPAS_data!$A$2:$C$601,3,FALSE)</f>
        <v>Maricopa</v>
      </c>
      <c r="H1070" t="str">
        <f>VLOOKUP(I1070,[1]LibPAS_data!$A$2:$C$601,2,FALSE)</f>
        <v>Avondale Public Library</v>
      </c>
      <c r="I1070" s="3" t="s">
        <v>28</v>
      </c>
      <c r="J1070" s="37" t="s">
        <v>109</v>
      </c>
      <c r="K1070" s="47" t="s">
        <v>15</v>
      </c>
      <c r="L1070" s="37" t="s">
        <v>16</v>
      </c>
      <c r="M1070" s="47">
        <v>25</v>
      </c>
      <c r="N1070" s="47">
        <v>24</v>
      </c>
      <c r="O1070" s="47">
        <v>0</v>
      </c>
      <c r="P1070" s="47">
        <v>0</v>
      </c>
      <c r="S1070" s="47">
        <v>48</v>
      </c>
      <c r="W1070" s="47">
        <v>24</v>
      </c>
      <c r="Y1070" s="47">
        <v>48</v>
      </c>
      <c r="Z1070" s="47">
        <v>0</v>
      </c>
      <c r="AA1070" s="47">
        <v>0</v>
      </c>
    </row>
    <row r="1071" spans="1:27" x14ac:dyDescent="0.3">
      <c r="A1071">
        <f>VLOOKUP(novplus_data[[#This Row],[Locationid]], [1]LibPAS_data!$A$2:$D$264, 4, FALSE)</f>
        <v>22669</v>
      </c>
      <c r="B1071" s="8" t="str">
        <f>TEXT(C1071,"yyyy")&amp;"-"&amp;"Q"&amp;LOOKUP(MONTH(C1071),{1,4,7,10},{1,2,3,4})</f>
        <v>2017-Q1</v>
      </c>
      <c r="C1071" s="9">
        <v>42736</v>
      </c>
      <c r="D1071" s="43">
        <f>YEAR(DATE(YEAR(novplus_data[[#This Row],[Date]]), MONTH(novplus_data[[#This Row],[Date]])+6,1))</f>
        <v>2017</v>
      </c>
      <c r="E1071" t="str">
        <f>TEXT(novplus_data[[#This Row],[Date]], "YYYY")</f>
        <v>2017</v>
      </c>
      <c r="F1071" s="43" t="str">
        <f>TEXT(novplus_data[[#This Row],[Date]], "MMM")</f>
        <v>Jan</v>
      </c>
      <c r="G1071" t="str">
        <f>VLOOKUP(I1071,[1]LibPAS_data!$A$2:$C$601,3,FALSE)</f>
        <v>Maricopa</v>
      </c>
      <c r="H1071" t="str">
        <f>VLOOKUP(I1071,[1]LibPAS_data!$A$2:$C$601,2,FALSE)</f>
        <v>Avondale Public Library</v>
      </c>
      <c r="I1071" s="3" t="s">
        <v>28</v>
      </c>
      <c r="J1071" s="37" t="s">
        <v>109</v>
      </c>
      <c r="K1071" s="47" t="s">
        <v>15</v>
      </c>
      <c r="L1071" s="37" t="s">
        <v>16</v>
      </c>
      <c r="M1071" s="47">
        <v>49</v>
      </c>
      <c r="N1071" s="47">
        <v>46</v>
      </c>
      <c r="O1071" s="47">
        <v>1</v>
      </c>
      <c r="P1071" s="47">
        <v>1</v>
      </c>
      <c r="S1071" s="47">
        <v>59</v>
      </c>
      <c r="W1071" s="47">
        <v>46</v>
      </c>
      <c r="Y1071" s="47">
        <v>60</v>
      </c>
      <c r="Z1071" s="47">
        <v>0</v>
      </c>
      <c r="AA1071" s="47">
        <v>0</v>
      </c>
    </row>
    <row r="1072" spans="1:27" x14ac:dyDescent="0.3">
      <c r="A1072">
        <f>VLOOKUP(novplus_data[[#This Row],[Locationid]], [1]LibPAS_data!$A$2:$D$264, 4, FALSE)</f>
        <v>22669</v>
      </c>
      <c r="B1072" s="8" t="str">
        <f>TEXT(C1072,"yyyy")&amp;"-"&amp;"Q"&amp;LOOKUP(MONTH(C1072),{1,4,7,10},{1,2,3,4})</f>
        <v>2016-Q4</v>
      </c>
      <c r="C1072" s="9">
        <v>42705</v>
      </c>
      <c r="D1072" s="43">
        <f>YEAR(DATE(YEAR(novplus_data[[#This Row],[Date]]), MONTH(novplus_data[[#This Row],[Date]])+6,1))</f>
        <v>2017</v>
      </c>
      <c r="E1072" t="str">
        <f>TEXT(novplus_data[[#This Row],[Date]], "YYYY")</f>
        <v>2016</v>
      </c>
      <c r="F1072" s="43" t="str">
        <f>TEXT(novplus_data[[#This Row],[Date]], "MMM")</f>
        <v>Dec</v>
      </c>
      <c r="G1072" t="str">
        <f>VLOOKUP(I1072,[1]LibPAS_data!$A$2:$C$601,3,FALSE)</f>
        <v>Maricopa</v>
      </c>
      <c r="H1072" t="str">
        <f>VLOOKUP(I1072,[1]LibPAS_data!$A$2:$C$601,2,FALSE)</f>
        <v>Avondale Public Library</v>
      </c>
      <c r="I1072" s="3" t="s">
        <v>28</v>
      </c>
      <c r="J1072" s="37" t="s">
        <v>109</v>
      </c>
      <c r="K1072" s="47" t="s">
        <v>15</v>
      </c>
      <c r="L1072" s="37" t="s">
        <v>16</v>
      </c>
      <c r="M1072" s="47">
        <v>31</v>
      </c>
      <c r="N1072" s="47">
        <v>39</v>
      </c>
      <c r="O1072" s="47">
        <v>0</v>
      </c>
      <c r="P1072" s="47">
        <v>0</v>
      </c>
      <c r="S1072" s="47">
        <v>62</v>
      </c>
      <c r="W1072" s="47">
        <v>39</v>
      </c>
      <c r="Y1072" s="47">
        <v>62</v>
      </c>
      <c r="Z1072" s="47">
        <v>0</v>
      </c>
      <c r="AA1072" s="47">
        <v>0</v>
      </c>
    </row>
    <row r="1073" spans="1:27" x14ac:dyDescent="0.3">
      <c r="A1073">
        <f>VLOOKUP(novplus_data[[#This Row],[Locationid]], [1]LibPAS_data!$A$2:$D$264, 4, FALSE)</f>
        <v>22669</v>
      </c>
      <c r="B1073" s="8" t="str">
        <f>TEXT(C1073,"yyyy")&amp;"-"&amp;"Q"&amp;LOOKUP(MONTH(C1073),{1,4,7,10},{1,2,3,4})</f>
        <v>2016-Q4</v>
      </c>
      <c r="C1073" s="9">
        <v>42675</v>
      </c>
      <c r="D1073" s="43">
        <f>YEAR(DATE(YEAR(novplus_data[[#This Row],[Date]]), MONTH(novplus_data[[#This Row],[Date]])+6,1))</f>
        <v>2017</v>
      </c>
      <c r="E1073" t="str">
        <f>TEXT(novplus_data[[#This Row],[Date]], "YYYY")</f>
        <v>2016</v>
      </c>
      <c r="F1073" s="43" t="str">
        <f>TEXT(novplus_data[[#This Row],[Date]], "MMM")</f>
        <v>Nov</v>
      </c>
      <c r="G1073" t="str">
        <f>VLOOKUP(I1073,[1]LibPAS_data!$A$2:$C$601,3,FALSE)</f>
        <v>Maricopa</v>
      </c>
      <c r="H1073" t="str">
        <f>VLOOKUP(I1073,[1]LibPAS_data!$A$2:$C$601,2,FALSE)</f>
        <v>Avondale Public Library</v>
      </c>
      <c r="I1073" s="3" t="s">
        <v>28</v>
      </c>
      <c r="J1073" s="37" t="s">
        <v>109</v>
      </c>
      <c r="K1073" s="47" t="s">
        <v>15</v>
      </c>
      <c r="L1073" s="37" t="s">
        <v>16</v>
      </c>
      <c r="M1073" s="47">
        <v>25</v>
      </c>
      <c r="N1073" s="47">
        <v>14</v>
      </c>
      <c r="O1073" s="47">
        <v>0</v>
      </c>
      <c r="P1073" s="47">
        <v>0</v>
      </c>
      <c r="S1073" s="47">
        <v>17</v>
      </c>
      <c r="W1073" s="47">
        <v>14</v>
      </c>
      <c r="Y1073" s="47">
        <v>17</v>
      </c>
      <c r="Z1073" s="47">
        <v>0</v>
      </c>
      <c r="AA1073" s="47">
        <v>0</v>
      </c>
    </row>
    <row r="1074" spans="1:27" x14ac:dyDescent="0.3">
      <c r="A1074">
        <f>VLOOKUP(novplus_data[[#This Row],[Locationid]], [1]LibPAS_data!$A$2:$D$264, 4, FALSE)</f>
        <v>22669</v>
      </c>
      <c r="B1074" s="8" t="str">
        <f>TEXT(C1074,"yyyy")&amp;"-"&amp;"Q"&amp;LOOKUP(MONTH(C1074),{1,4,7,10},{1,2,3,4})</f>
        <v>2016-Q4</v>
      </c>
      <c r="C1074" s="9">
        <v>42644</v>
      </c>
      <c r="D1074" s="43">
        <f>YEAR(DATE(YEAR(novplus_data[[#This Row],[Date]]), MONTH(novplus_data[[#This Row],[Date]])+6,1))</f>
        <v>2017</v>
      </c>
      <c r="E1074" t="str">
        <f>TEXT(novplus_data[[#This Row],[Date]], "YYYY")</f>
        <v>2016</v>
      </c>
      <c r="F1074" s="43" t="str">
        <f>TEXT(novplus_data[[#This Row],[Date]], "MMM")</f>
        <v>Oct</v>
      </c>
      <c r="G1074" t="str">
        <f>VLOOKUP(I1074,[1]LibPAS_data!$A$2:$C$601,3,FALSE)</f>
        <v>Maricopa</v>
      </c>
      <c r="H1074" t="str">
        <f>VLOOKUP(I1074,[1]LibPAS_data!$A$2:$C$601,2,FALSE)</f>
        <v>Avondale Public Library</v>
      </c>
      <c r="I1074" s="3" t="s">
        <v>28</v>
      </c>
      <c r="J1074" s="37" t="s">
        <v>109</v>
      </c>
      <c r="K1074" s="47" t="s">
        <v>15</v>
      </c>
      <c r="L1074" s="37" t="s">
        <v>16</v>
      </c>
      <c r="M1074" s="47">
        <v>19</v>
      </c>
      <c r="N1074" s="47">
        <v>19</v>
      </c>
      <c r="O1074" s="47">
        <v>1</v>
      </c>
      <c r="P1074" s="47">
        <v>1</v>
      </c>
      <c r="S1074" s="47">
        <v>34</v>
      </c>
      <c r="W1074" s="47">
        <v>19</v>
      </c>
      <c r="Y1074" s="47">
        <v>35</v>
      </c>
      <c r="Z1074" s="47">
        <v>0</v>
      </c>
      <c r="AA1074" s="47">
        <v>0</v>
      </c>
    </row>
    <row r="1075" spans="1:27" x14ac:dyDescent="0.3">
      <c r="A1075">
        <f>VLOOKUP(novplus_data[[#This Row],[Locationid]], [1]LibPAS_data!$A$2:$D$264, 4, FALSE)</f>
        <v>22669</v>
      </c>
      <c r="B1075" s="8" t="str">
        <f>TEXT(C1075,"yyyy")&amp;"-"&amp;"Q"&amp;LOOKUP(MONTH(C1075),{1,4,7,10},{1,2,3,4})</f>
        <v>2016-Q3</v>
      </c>
      <c r="C1075" s="9">
        <v>42614</v>
      </c>
      <c r="D1075" s="43">
        <f>YEAR(DATE(YEAR(novplus_data[[#This Row],[Date]]), MONTH(novplus_data[[#This Row],[Date]])+6,1))</f>
        <v>2017</v>
      </c>
      <c r="E1075" t="str">
        <f>TEXT(novplus_data[[#This Row],[Date]], "YYYY")</f>
        <v>2016</v>
      </c>
      <c r="F1075" s="43" t="str">
        <f>TEXT(novplus_data[[#This Row],[Date]], "MMM")</f>
        <v>Sep</v>
      </c>
      <c r="G1075" t="str">
        <f>VLOOKUP(I1075,[1]LibPAS_data!$A$2:$C$601,3,FALSE)</f>
        <v>Maricopa</v>
      </c>
      <c r="H1075" t="str">
        <f>VLOOKUP(I1075,[1]LibPAS_data!$A$2:$C$601,2,FALSE)</f>
        <v>Avondale Public Library</v>
      </c>
      <c r="I1075" s="3" t="s">
        <v>28</v>
      </c>
      <c r="J1075" s="37" t="s">
        <v>109</v>
      </c>
      <c r="K1075" s="47" t="s">
        <v>15</v>
      </c>
      <c r="L1075" s="37" t="s">
        <v>16</v>
      </c>
      <c r="M1075" s="47">
        <v>19</v>
      </c>
      <c r="N1075" s="47">
        <v>53</v>
      </c>
      <c r="O1075" s="47">
        <v>0</v>
      </c>
      <c r="P1075" s="47">
        <v>0</v>
      </c>
      <c r="S1075" s="47">
        <v>134</v>
      </c>
      <c r="W1075" s="47">
        <v>53</v>
      </c>
      <c r="Y1075" s="47">
        <v>134</v>
      </c>
      <c r="Z1075" s="47">
        <v>0</v>
      </c>
      <c r="AA1075" s="47">
        <v>0</v>
      </c>
    </row>
    <row r="1076" spans="1:27" x14ac:dyDescent="0.3">
      <c r="A1076">
        <f>VLOOKUP(novplus_data[[#This Row],[Locationid]], [1]LibPAS_data!$A$2:$D$264, 4, FALSE)</f>
        <v>22669</v>
      </c>
      <c r="B1076" s="8" t="str">
        <f>TEXT(C1076,"yyyy")&amp;"-"&amp;"Q"&amp;LOOKUP(MONTH(C1076),{1,4,7,10},{1,2,3,4})</f>
        <v>2016-Q3</v>
      </c>
      <c r="C1076" s="9">
        <v>42552</v>
      </c>
      <c r="D1076" s="43">
        <f>YEAR(DATE(YEAR(novplus_data[[#This Row],[Date]]), MONTH(novplus_data[[#This Row],[Date]])+6,1))</f>
        <v>2017</v>
      </c>
      <c r="E1076" t="str">
        <f>TEXT(novplus_data[[#This Row],[Date]], "YYYY")</f>
        <v>2016</v>
      </c>
      <c r="F1076" s="43" t="str">
        <f>TEXT(novplus_data[[#This Row],[Date]], "MMM")</f>
        <v>Jul</v>
      </c>
      <c r="G1076" t="str">
        <f>VLOOKUP(I1076,[1]LibPAS_data!$A$2:$C$601,3,FALSE)</f>
        <v>Maricopa</v>
      </c>
      <c r="H1076" t="str">
        <f>VLOOKUP(I1076,[1]LibPAS_data!$A$2:$C$601,2,FALSE)</f>
        <v>Avondale Public Library</v>
      </c>
      <c r="I1076" s="3" t="s">
        <v>28</v>
      </c>
      <c r="J1076" s="37" t="s">
        <v>109</v>
      </c>
      <c r="K1076" s="47" t="s">
        <v>15</v>
      </c>
      <c r="L1076" s="37" t="s">
        <v>16</v>
      </c>
      <c r="M1076" s="47">
        <v>8</v>
      </c>
      <c r="N1076" s="47">
        <v>10</v>
      </c>
      <c r="O1076" s="47">
        <v>0</v>
      </c>
      <c r="P1076" s="47">
        <v>0</v>
      </c>
      <c r="S1076" s="47">
        <v>37</v>
      </c>
      <c r="W1076" s="47">
        <v>10</v>
      </c>
      <c r="Y1076" s="47">
        <v>37</v>
      </c>
      <c r="Z1076" s="47">
        <v>0</v>
      </c>
      <c r="AA1076" s="47">
        <v>0</v>
      </c>
    </row>
    <row r="1077" spans="1:27" x14ac:dyDescent="0.3">
      <c r="A1077">
        <f>VLOOKUP(novplus_data[[#This Row],[Locationid]], [1]LibPAS_data!$A$2:$D$264, 4, FALSE)</f>
        <v>22669</v>
      </c>
      <c r="B1077" s="8" t="str">
        <f>TEXT(C1077,"yyyy")&amp;"-"&amp;"Q"&amp;LOOKUP(MONTH(C1077),{1,4,7,10},{1,2,3,4})</f>
        <v>2016-Q2</v>
      </c>
      <c r="C1077" s="9">
        <v>42522</v>
      </c>
      <c r="D1077" s="43">
        <f>YEAR(DATE(YEAR(novplus_data[[#This Row],[Date]]), MONTH(novplus_data[[#This Row],[Date]])+6,1))</f>
        <v>2016</v>
      </c>
      <c r="E1077" t="str">
        <f>TEXT(novplus_data[[#This Row],[Date]], "YYYY")</f>
        <v>2016</v>
      </c>
      <c r="F1077" s="43" t="str">
        <f>TEXT(novplus_data[[#This Row],[Date]], "MMM")</f>
        <v>Jun</v>
      </c>
      <c r="G1077" t="str">
        <f>VLOOKUP(I1077,[1]LibPAS_data!$A$2:$C$601,3,FALSE)</f>
        <v>Maricopa</v>
      </c>
      <c r="H1077" t="str">
        <f>VLOOKUP(I1077,[1]LibPAS_data!$A$2:$C$601,2,FALSE)</f>
        <v>Avondale Public Library</v>
      </c>
      <c r="I1077" s="3" t="s">
        <v>28</v>
      </c>
      <c r="J1077" s="37" t="s">
        <v>109</v>
      </c>
      <c r="K1077" s="47" t="s">
        <v>15</v>
      </c>
      <c r="L1077" s="37" t="s">
        <v>16</v>
      </c>
      <c r="M1077" s="47">
        <v>13</v>
      </c>
      <c r="N1077" s="47">
        <v>25</v>
      </c>
      <c r="O1077" s="47">
        <v>0</v>
      </c>
      <c r="P1077" s="47">
        <v>0</v>
      </c>
      <c r="S1077" s="47">
        <v>27</v>
      </c>
      <c r="W1077" s="47">
        <v>25</v>
      </c>
      <c r="Y1077" s="47">
        <v>27</v>
      </c>
      <c r="Z1077" s="47">
        <v>0</v>
      </c>
      <c r="AA1077" s="47">
        <v>0</v>
      </c>
    </row>
    <row r="1078" spans="1:27" x14ac:dyDescent="0.3">
      <c r="A1078">
        <f>VLOOKUP(novplus_data[[#This Row],[Locationid]], [1]LibPAS_data!$A$2:$D$264, 4, FALSE)</f>
        <v>22669</v>
      </c>
      <c r="B1078" s="8" t="str">
        <f>TEXT(C1078,"yyyy")&amp;"-"&amp;"Q"&amp;LOOKUP(MONTH(C1078),{1,4,7,10},{1,2,3,4})</f>
        <v>2016-Q2</v>
      </c>
      <c r="C1078" s="9">
        <v>42491</v>
      </c>
      <c r="D1078" s="43">
        <f>YEAR(DATE(YEAR(novplus_data[[#This Row],[Date]]), MONTH(novplus_data[[#This Row],[Date]])+6,1))</f>
        <v>2016</v>
      </c>
      <c r="E1078" t="str">
        <f>TEXT(novplus_data[[#This Row],[Date]], "YYYY")</f>
        <v>2016</v>
      </c>
      <c r="F1078" s="43" t="str">
        <f>TEXT(novplus_data[[#This Row],[Date]], "MMM")</f>
        <v>May</v>
      </c>
      <c r="G1078" t="str">
        <f>VLOOKUP(I1078,[1]LibPAS_data!$A$2:$C$601,3,FALSE)</f>
        <v>Maricopa</v>
      </c>
      <c r="H1078" t="str">
        <f>VLOOKUP(I1078,[1]LibPAS_data!$A$2:$C$601,2,FALSE)</f>
        <v>Avondale Public Library</v>
      </c>
      <c r="I1078" s="3" t="s">
        <v>28</v>
      </c>
      <c r="J1078" s="37" t="s">
        <v>109</v>
      </c>
      <c r="K1078" s="47" t="s">
        <v>15</v>
      </c>
      <c r="L1078" s="37" t="s">
        <v>16</v>
      </c>
      <c r="M1078" s="47">
        <v>1</v>
      </c>
      <c r="N1078" s="47">
        <v>2</v>
      </c>
      <c r="O1078" s="47">
        <v>0</v>
      </c>
      <c r="P1078" s="47">
        <v>0</v>
      </c>
      <c r="S1078" s="47">
        <v>0</v>
      </c>
      <c r="W1078" s="47">
        <v>2</v>
      </c>
      <c r="Y1078" s="47">
        <v>0</v>
      </c>
      <c r="Z1078" s="47">
        <v>0</v>
      </c>
      <c r="AA1078" s="47">
        <v>0</v>
      </c>
    </row>
    <row r="1079" spans="1:27" x14ac:dyDescent="0.3">
      <c r="A1079">
        <f>VLOOKUP(novplus_data[[#This Row],[Locationid]], [1]LibPAS_data!$A$2:$D$264, 4, FALSE)</f>
        <v>22669</v>
      </c>
      <c r="B1079" s="8" t="str">
        <f>TEXT(C1079,"yyyy")&amp;"-"&amp;"Q"&amp;LOOKUP(MONTH(C1079),{1,4,7,10},{1,2,3,4})</f>
        <v>2016-Q2</v>
      </c>
      <c r="C1079" s="9">
        <v>42461</v>
      </c>
      <c r="D1079" s="43">
        <f>YEAR(DATE(YEAR(novplus_data[[#This Row],[Date]]), MONTH(novplus_data[[#This Row],[Date]])+6,1))</f>
        <v>2016</v>
      </c>
      <c r="E1079" t="str">
        <f>TEXT(novplus_data[[#This Row],[Date]], "YYYY")</f>
        <v>2016</v>
      </c>
      <c r="F1079" s="43" t="str">
        <f>TEXT(novplus_data[[#This Row],[Date]], "MMM")</f>
        <v>Apr</v>
      </c>
      <c r="G1079" t="str">
        <f>VLOOKUP(I1079,[1]LibPAS_data!$A$2:$C$601,3,FALSE)</f>
        <v>Maricopa</v>
      </c>
      <c r="H1079" t="str">
        <f>VLOOKUP(I1079,[1]LibPAS_data!$A$2:$C$601,2,FALSE)</f>
        <v>Avondale Public Library</v>
      </c>
      <c r="I1079" s="3" t="s">
        <v>28</v>
      </c>
      <c r="J1079" s="37" t="s">
        <v>109</v>
      </c>
      <c r="K1079" s="47" t="s">
        <v>15</v>
      </c>
      <c r="L1079" s="37" t="s">
        <v>16</v>
      </c>
      <c r="M1079" s="47">
        <v>4</v>
      </c>
      <c r="N1079" s="47">
        <v>2</v>
      </c>
      <c r="O1079" s="47">
        <v>0</v>
      </c>
      <c r="P1079" s="47">
        <v>0</v>
      </c>
      <c r="S1079" s="47">
        <v>2</v>
      </c>
      <c r="W1079" s="47">
        <v>2</v>
      </c>
      <c r="Y1079" s="47">
        <v>2</v>
      </c>
      <c r="Z1079" s="47">
        <v>0</v>
      </c>
      <c r="AA1079" s="47">
        <v>0</v>
      </c>
    </row>
    <row r="1080" spans="1:27" x14ac:dyDescent="0.3">
      <c r="A1080">
        <f>VLOOKUP(novplus_data[[#This Row],[Locationid]], [1]LibPAS_data!$A$2:$D$264, 4, FALSE)</f>
        <v>22669</v>
      </c>
      <c r="B1080" s="8" t="str">
        <f>TEXT(C1080,"yyyy")&amp;"-"&amp;"Q"&amp;LOOKUP(MONTH(C1080),{1,4,7,10},{1,2,3,4})</f>
        <v>2016-Q1</v>
      </c>
      <c r="C1080" s="9">
        <v>42430</v>
      </c>
      <c r="D1080" s="43">
        <f>YEAR(DATE(YEAR(novplus_data[[#This Row],[Date]]), MONTH(novplus_data[[#This Row],[Date]])+6,1))</f>
        <v>2016</v>
      </c>
      <c r="E1080" t="str">
        <f>TEXT(novplus_data[[#This Row],[Date]], "YYYY")</f>
        <v>2016</v>
      </c>
      <c r="F1080" s="43" t="str">
        <f>TEXT(novplus_data[[#This Row],[Date]], "MMM")</f>
        <v>Mar</v>
      </c>
      <c r="G1080" t="str">
        <f>VLOOKUP(I1080,[1]LibPAS_data!$A$2:$C$601,3,FALSE)</f>
        <v>Maricopa</v>
      </c>
      <c r="H1080" t="str">
        <f>VLOOKUP(I1080,[1]LibPAS_data!$A$2:$C$601,2,FALSE)</f>
        <v>Avondale Public Library</v>
      </c>
      <c r="I1080" s="3" t="s">
        <v>28</v>
      </c>
      <c r="J1080" s="37" t="s">
        <v>109</v>
      </c>
      <c r="K1080" s="47" t="s">
        <v>15</v>
      </c>
      <c r="L1080" s="37" t="s">
        <v>16</v>
      </c>
      <c r="M1080" s="47">
        <v>8</v>
      </c>
      <c r="N1080" s="47">
        <v>62</v>
      </c>
      <c r="O1080" s="47">
        <v>0</v>
      </c>
      <c r="P1080" s="47">
        <v>0</v>
      </c>
      <c r="S1080" s="47">
        <v>57</v>
      </c>
      <c r="W1080" s="47">
        <v>62</v>
      </c>
      <c r="Y1080" s="47">
        <v>57</v>
      </c>
      <c r="Z1080" s="47">
        <v>0</v>
      </c>
      <c r="AA1080" s="47">
        <v>0</v>
      </c>
    </row>
    <row r="1081" spans="1:27" x14ac:dyDescent="0.3">
      <c r="A1081">
        <f>VLOOKUP(novplus_data[[#This Row],[Locationid]], [1]LibPAS_data!$A$2:$D$264, 4, FALSE)</f>
        <v>22669</v>
      </c>
      <c r="B1081" s="8" t="str">
        <f>TEXT(C1081,"yyyy")&amp;"-"&amp;"Q"&amp;LOOKUP(MONTH(C1081),{1,4,7,10},{1,2,3,4})</f>
        <v>2016-Q1</v>
      </c>
      <c r="C1081" s="9">
        <v>42401</v>
      </c>
      <c r="D1081" s="43">
        <f>YEAR(DATE(YEAR(novplus_data[[#This Row],[Date]]), MONTH(novplus_data[[#This Row],[Date]])+6,1))</f>
        <v>2016</v>
      </c>
      <c r="E1081" t="str">
        <f>TEXT(novplus_data[[#This Row],[Date]], "YYYY")</f>
        <v>2016</v>
      </c>
      <c r="F1081" s="43" t="str">
        <f>TEXT(novplus_data[[#This Row],[Date]], "MMM")</f>
        <v>Feb</v>
      </c>
      <c r="G1081" t="str">
        <f>VLOOKUP(I1081,[1]LibPAS_data!$A$2:$C$601,3,FALSE)</f>
        <v>Maricopa</v>
      </c>
      <c r="H1081" t="str">
        <f>VLOOKUP(I1081,[1]LibPAS_data!$A$2:$C$601,2,FALSE)</f>
        <v>Avondale Public Library</v>
      </c>
      <c r="I1081" s="3" t="s">
        <v>28</v>
      </c>
      <c r="J1081" s="37" t="s">
        <v>109</v>
      </c>
      <c r="K1081" s="47" t="s">
        <v>15</v>
      </c>
      <c r="L1081" s="37" t="s">
        <v>16</v>
      </c>
      <c r="M1081" s="47">
        <v>2</v>
      </c>
      <c r="N1081" s="47">
        <v>1</v>
      </c>
      <c r="O1081" s="47">
        <v>0</v>
      </c>
      <c r="P1081" s="47">
        <v>0</v>
      </c>
      <c r="S1081" s="47">
        <v>2</v>
      </c>
      <c r="W1081" s="47">
        <v>1</v>
      </c>
      <c r="Y1081" s="47">
        <v>2</v>
      </c>
      <c r="Z1081" s="47">
        <v>0</v>
      </c>
      <c r="AA1081" s="47">
        <v>0</v>
      </c>
    </row>
    <row r="1082" spans="1:27" x14ac:dyDescent="0.3">
      <c r="A1082" s="2">
        <f>VLOOKUP(novplus_data[[#This Row],[Locationid]], [1]LibPAS_data!$A$2:$D$264, 4, FALSE)</f>
        <v>22669</v>
      </c>
      <c r="B1082" s="14" t="str">
        <f>TEXT(C1082,"yyyy")&amp;"-"&amp;"Q"&amp;LOOKUP(MONTH(C1082),{1,4,7,10},{1,2,3,4})</f>
        <v>2016-Q1</v>
      </c>
      <c r="C1082" s="15">
        <v>42370</v>
      </c>
      <c r="D1082" s="43">
        <f>YEAR(DATE(YEAR(novplus_data[[#This Row],[Date]]), MONTH(novplus_data[[#This Row],[Date]])+6,1))</f>
        <v>2016</v>
      </c>
      <c r="E1082" s="2" t="str">
        <f>TEXT(novplus_data[[#This Row],[Date]], "YYYY")</f>
        <v>2016</v>
      </c>
      <c r="F1082" s="43" t="str">
        <f>TEXT(novplus_data[[#This Row],[Date]], "MMM")</f>
        <v>Jan</v>
      </c>
      <c r="G1082" s="2" t="str">
        <f>VLOOKUP(I1082,[1]LibPAS_data!$A$2:$C$601,3,FALSE)</f>
        <v>Maricopa</v>
      </c>
      <c r="H1082" s="2" t="str">
        <f>VLOOKUP(I1082,[1]LibPAS_data!$A$2:$C$601,2,FALSE)</f>
        <v>Avondale Public Library</v>
      </c>
      <c r="I1082" s="38" t="s">
        <v>28</v>
      </c>
      <c r="J1082" s="2" t="s">
        <v>109</v>
      </c>
      <c r="K1082" s="49" t="s">
        <v>15</v>
      </c>
      <c r="L1082" s="2" t="s">
        <v>16</v>
      </c>
      <c r="M1082" s="49">
        <v>9</v>
      </c>
      <c r="N1082" s="49">
        <v>8</v>
      </c>
      <c r="O1082" s="49">
        <v>0</v>
      </c>
      <c r="P1082" s="49">
        <v>0</v>
      </c>
      <c r="Q1082" s="2"/>
      <c r="R1082" s="2"/>
      <c r="S1082" s="49">
        <v>11</v>
      </c>
      <c r="T1082" s="2"/>
      <c r="U1082" s="2"/>
      <c r="V1082" s="2"/>
      <c r="W1082" s="49">
        <v>8</v>
      </c>
      <c r="X1082" s="2"/>
      <c r="Y1082" s="49">
        <v>11</v>
      </c>
      <c r="Z1082" s="49">
        <v>0</v>
      </c>
      <c r="AA1082" s="49">
        <v>0</v>
      </c>
    </row>
    <row r="1083" spans="1:27" x14ac:dyDescent="0.3">
      <c r="A1083">
        <f>VLOOKUP(novplus_data[[#This Row],[Locationid]], [1]LibPAS_data!$A$2:$D$264, 4, FALSE)</f>
        <v>309229</v>
      </c>
      <c r="B1083" s="14" t="str">
        <f>TEXT(C1083,"yyyy")&amp;"-"&amp;"Q"&amp;LOOKUP(MONTH(C1083),{1,4,7,10},{1,2,3,4})</f>
        <v>2017-Q4</v>
      </c>
      <c r="C1083" s="9">
        <v>43070</v>
      </c>
      <c r="D1083" s="43">
        <f>YEAR(DATE(YEAR(novplus_data[[#This Row],[Date]]), MONTH(novplus_data[[#This Row],[Date]])+6,1))</f>
        <v>2018</v>
      </c>
      <c r="E1083" t="str">
        <f>TEXT(novplus_data[[#This Row],[Date]], "YYYY")</f>
        <v>2017</v>
      </c>
      <c r="F1083" s="43" t="str">
        <f>TEXT(novplus_data[[#This Row],[Date]], "MMM")</f>
        <v>Dec</v>
      </c>
      <c r="G1083" t="str">
        <f>VLOOKUP(I1083,[1]LibPAS_data!$A$2:$C$601,3,FALSE)</f>
        <v>Maricopa</v>
      </c>
      <c r="H1083" t="str">
        <f>VLOOKUP(I1083,[1]LibPAS_data!$A$2:$C$601,2,FALSE)</f>
        <v xml:space="preserve">Chandler Public Library </v>
      </c>
      <c r="I1083" s="3" t="s">
        <v>46</v>
      </c>
      <c r="J1083" s="37" t="s">
        <v>109</v>
      </c>
      <c r="K1083" s="47" t="s">
        <v>15</v>
      </c>
      <c r="L1083" s="37" t="s">
        <v>16</v>
      </c>
      <c r="M1083" s="47">
        <v>138</v>
      </c>
      <c r="N1083" s="47">
        <v>217</v>
      </c>
      <c r="O1083" s="47">
        <v>0</v>
      </c>
      <c r="P1083" s="47">
        <v>0</v>
      </c>
      <c r="S1083" s="47">
        <v>377</v>
      </c>
      <c r="W1083" s="47">
        <v>217</v>
      </c>
      <c r="Y1083" s="47">
        <v>377</v>
      </c>
      <c r="Z1083" s="47">
        <v>0</v>
      </c>
      <c r="AA1083" s="47">
        <v>0</v>
      </c>
    </row>
    <row r="1084" spans="1:27" x14ac:dyDescent="0.3">
      <c r="A1084">
        <f>VLOOKUP(novplus_data[[#This Row],[Locationid]], [1]LibPAS_data!$A$2:$D$264, 4, FALSE)</f>
        <v>309229</v>
      </c>
      <c r="B1084" s="14" t="str">
        <f>TEXT(C1084,"yyyy")&amp;"-"&amp;"Q"&amp;LOOKUP(MONTH(C1084),{1,4,7,10},{1,2,3,4})</f>
        <v>2017-Q4</v>
      </c>
      <c r="C1084" s="9">
        <v>43040</v>
      </c>
      <c r="D1084" s="43">
        <f>YEAR(DATE(YEAR(novplus_data[[#This Row],[Date]]), MONTH(novplus_data[[#This Row],[Date]])+6,1))</f>
        <v>2018</v>
      </c>
      <c r="E1084" t="str">
        <f>TEXT(novplus_data[[#This Row],[Date]], "YYYY")</f>
        <v>2017</v>
      </c>
      <c r="F1084" s="43" t="str">
        <f>TEXT(novplus_data[[#This Row],[Date]], "MMM")</f>
        <v>Nov</v>
      </c>
      <c r="G1084" t="str">
        <f>VLOOKUP(I1084,[1]LibPAS_data!$A$2:$C$601,3,FALSE)</f>
        <v>Maricopa</v>
      </c>
      <c r="H1084" t="str">
        <f>VLOOKUP(I1084,[1]LibPAS_data!$A$2:$C$601,2,FALSE)</f>
        <v xml:space="preserve">Chandler Public Library </v>
      </c>
      <c r="I1084" s="3" t="s">
        <v>46</v>
      </c>
      <c r="J1084" s="37" t="s">
        <v>109</v>
      </c>
      <c r="K1084" s="47" t="s">
        <v>15</v>
      </c>
      <c r="L1084" s="37" t="s">
        <v>16</v>
      </c>
      <c r="M1084" s="47">
        <v>194</v>
      </c>
      <c r="N1084" s="47">
        <v>340</v>
      </c>
      <c r="O1084" s="47">
        <v>0</v>
      </c>
      <c r="P1084" s="47">
        <v>0</v>
      </c>
      <c r="S1084" s="47">
        <v>387</v>
      </c>
      <c r="W1084" s="47">
        <v>340</v>
      </c>
      <c r="Y1084" s="47">
        <v>387</v>
      </c>
      <c r="Z1084" s="47">
        <v>0</v>
      </c>
      <c r="AA1084" s="47">
        <v>0</v>
      </c>
    </row>
    <row r="1085" spans="1:27" x14ac:dyDescent="0.3">
      <c r="A1085">
        <f>VLOOKUP(novplus_data[[#This Row],[Locationid]], [1]LibPAS_data!$A$2:$D$264, 4, FALSE)</f>
        <v>309229</v>
      </c>
      <c r="B1085" s="14" t="str">
        <f>TEXT(C1085,"yyyy")&amp;"-"&amp;"Q"&amp;LOOKUP(MONTH(C1085),{1,4,7,10},{1,2,3,4})</f>
        <v>2017-Q4</v>
      </c>
      <c r="C1085" s="9">
        <v>43009</v>
      </c>
      <c r="D1085" s="43">
        <f>YEAR(DATE(YEAR(novplus_data[[#This Row],[Date]]), MONTH(novplus_data[[#This Row],[Date]])+6,1))</f>
        <v>2018</v>
      </c>
      <c r="E1085" t="str">
        <f>TEXT(novplus_data[[#This Row],[Date]], "YYYY")</f>
        <v>2017</v>
      </c>
      <c r="F1085" s="43" t="str">
        <f>TEXT(novplus_data[[#This Row],[Date]], "MMM")</f>
        <v>Oct</v>
      </c>
      <c r="G1085" t="str">
        <f>VLOOKUP(I1085,[1]LibPAS_data!$A$2:$C$601,3,FALSE)</f>
        <v>Maricopa</v>
      </c>
      <c r="H1085" t="str">
        <f>VLOOKUP(I1085,[1]LibPAS_data!$A$2:$C$601,2,FALSE)</f>
        <v xml:space="preserve">Chandler Public Library </v>
      </c>
      <c r="I1085" s="3" t="s">
        <v>46</v>
      </c>
      <c r="J1085" s="37" t="s">
        <v>109</v>
      </c>
      <c r="K1085" s="47" t="s">
        <v>15</v>
      </c>
      <c r="L1085" s="37" t="s">
        <v>16</v>
      </c>
      <c r="M1085" s="47">
        <v>191</v>
      </c>
      <c r="N1085" s="47">
        <v>257</v>
      </c>
      <c r="O1085" s="47">
        <v>0</v>
      </c>
      <c r="P1085" s="47">
        <v>0</v>
      </c>
      <c r="S1085" s="47">
        <v>364</v>
      </c>
      <c r="W1085" s="47">
        <v>257</v>
      </c>
      <c r="Y1085" s="47">
        <v>364</v>
      </c>
      <c r="Z1085" s="47">
        <v>0</v>
      </c>
      <c r="AA1085" s="47">
        <v>0</v>
      </c>
    </row>
    <row r="1086" spans="1:27" x14ac:dyDescent="0.3">
      <c r="A1086">
        <f>VLOOKUP(novplus_data[[#This Row],[Locationid]], [1]LibPAS_data!$A$2:$D$264, 4, FALSE)</f>
        <v>309229</v>
      </c>
      <c r="B1086" s="14" t="str">
        <f>TEXT(C1086,"yyyy")&amp;"-"&amp;"Q"&amp;LOOKUP(MONTH(C1086),{1,4,7,10},{1,2,3,4})</f>
        <v>2017-Q3</v>
      </c>
      <c r="C1086" s="9">
        <v>42979</v>
      </c>
      <c r="D1086" s="43">
        <f>YEAR(DATE(YEAR(novplus_data[[#This Row],[Date]]), MONTH(novplus_data[[#This Row],[Date]])+6,1))</f>
        <v>2018</v>
      </c>
      <c r="E1086" t="str">
        <f>TEXT(novplus_data[[#This Row],[Date]], "YYYY")</f>
        <v>2017</v>
      </c>
      <c r="F1086" s="43" t="str">
        <f>TEXT(novplus_data[[#This Row],[Date]], "MMM")</f>
        <v>Sep</v>
      </c>
      <c r="G1086" t="str">
        <f>VLOOKUP(I1086,[1]LibPAS_data!$A$2:$C$601,3,FALSE)</f>
        <v>Maricopa</v>
      </c>
      <c r="H1086" t="str">
        <f>VLOOKUP(I1086,[1]LibPAS_data!$A$2:$C$601,2,FALSE)</f>
        <v xml:space="preserve">Chandler Public Library </v>
      </c>
      <c r="I1086" s="3" t="s">
        <v>46</v>
      </c>
      <c r="J1086" s="37" t="s">
        <v>109</v>
      </c>
      <c r="K1086" s="47" t="s">
        <v>15</v>
      </c>
      <c r="L1086" s="37" t="s">
        <v>16</v>
      </c>
      <c r="M1086" s="47">
        <v>155</v>
      </c>
      <c r="N1086" s="47">
        <v>206</v>
      </c>
      <c r="O1086" s="47">
        <v>0</v>
      </c>
      <c r="P1086" s="47">
        <v>0</v>
      </c>
      <c r="S1086" s="47">
        <v>145</v>
      </c>
      <c r="W1086" s="47">
        <v>206</v>
      </c>
      <c r="Y1086" s="47">
        <v>145</v>
      </c>
      <c r="Z1086" s="47">
        <v>0</v>
      </c>
      <c r="AA1086" s="47">
        <v>0</v>
      </c>
    </row>
    <row r="1087" spans="1:27" x14ac:dyDescent="0.3">
      <c r="A1087">
        <f>VLOOKUP(novplus_data[[#This Row],[Locationid]], [1]LibPAS_data!$A$2:$D$264, 4, FALSE)</f>
        <v>309229</v>
      </c>
      <c r="B1087" s="14" t="str">
        <f>TEXT(C1087,"yyyy")&amp;"-"&amp;"Q"&amp;LOOKUP(MONTH(C1087),{1,4,7,10},{1,2,3,4})</f>
        <v>2017-Q3</v>
      </c>
      <c r="C1087" s="9">
        <v>42948</v>
      </c>
      <c r="D1087" s="43">
        <f>YEAR(DATE(YEAR(novplus_data[[#This Row],[Date]]), MONTH(novplus_data[[#This Row],[Date]])+6,1))</f>
        <v>2018</v>
      </c>
      <c r="E1087" t="str">
        <f>TEXT(novplus_data[[#This Row],[Date]], "YYYY")</f>
        <v>2017</v>
      </c>
      <c r="F1087" s="43" t="str">
        <f>TEXT(novplus_data[[#This Row],[Date]], "MMM")</f>
        <v>Aug</v>
      </c>
      <c r="G1087" t="str">
        <f>VLOOKUP(I1087,[1]LibPAS_data!$A$2:$C$601,3,FALSE)</f>
        <v>Maricopa</v>
      </c>
      <c r="H1087" t="str">
        <f>VLOOKUP(I1087,[1]LibPAS_data!$A$2:$C$601,2,FALSE)</f>
        <v xml:space="preserve">Chandler Public Library </v>
      </c>
      <c r="I1087" s="3" t="s">
        <v>46</v>
      </c>
      <c r="J1087" s="37" t="s">
        <v>109</v>
      </c>
      <c r="K1087" s="47" t="s">
        <v>15</v>
      </c>
      <c r="L1087" s="37" t="s">
        <v>16</v>
      </c>
      <c r="M1087" s="47">
        <v>231</v>
      </c>
      <c r="N1087" s="47">
        <v>342</v>
      </c>
      <c r="O1087" s="47">
        <v>0</v>
      </c>
      <c r="P1087" s="47">
        <v>0</v>
      </c>
      <c r="S1087" s="47">
        <v>386</v>
      </c>
      <c r="W1087" s="47">
        <v>342</v>
      </c>
      <c r="Y1087" s="47">
        <v>386</v>
      </c>
      <c r="Z1087" s="47">
        <v>0</v>
      </c>
      <c r="AA1087" s="47">
        <v>0</v>
      </c>
    </row>
    <row r="1088" spans="1:27" x14ac:dyDescent="0.3">
      <c r="A1088">
        <f>VLOOKUP(novplus_data[[#This Row],[Locationid]], [1]LibPAS_data!$A$2:$D$264, 4, FALSE)</f>
        <v>309229</v>
      </c>
      <c r="B1088" s="14" t="str">
        <f>TEXT(C1088,"yyyy")&amp;"-"&amp;"Q"&amp;LOOKUP(MONTH(C1088),{1,4,7,10},{1,2,3,4})</f>
        <v>2017-Q3</v>
      </c>
      <c r="C1088" s="9">
        <v>42917</v>
      </c>
      <c r="D1088" s="43">
        <f>YEAR(DATE(YEAR(novplus_data[[#This Row],[Date]]), MONTH(novplus_data[[#This Row],[Date]])+6,1))</f>
        <v>2018</v>
      </c>
      <c r="E1088" t="str">
        <f>TEXT(novplus_data[[#This Row],[Date]], "YYYY")</f>
        <v>2017</v>
      </c>
      <c r="F1088" s="43" t="str">
        <f>TEXT(novplus_data[[#This Row],[Date]], "MMM")</f>
        <v>Jul</v>
      </c>
      <c r="G1088" t="str">
        <f>VLOOKUP(I1088,[1]LibPAS_data!$A$2:$C$601,3,FALSE)</f>
        <v>Maricopa</v>
      </c>
      <c r="H1088" t="str">
        <f>VLOOKUP(I1088,[1]LibPAS_data!$A$2:$C$601,2,FALSE)</f>
        <v xml:space="preserve">Chandler Public Library </v>
      </c>
      <c r="I1088" s="3" t="s">
        <v>46</v>
      </c>
      <c r="J1088" s="37" t="s">
        <v>109</v>
      </c>
      <c r="K1088" s="47" t="s">
        <v>15</v>
      </c>
      <c r="L1088" s="37" t="s">
        <v>16</v>
      </c>
      <c r="M1088" s="47">
        <v>257</v>
      </c>
      <c r="N1088" s="47">
        <v>338</v>
      </c>
      <c r="O1088" s="47">
        <v>0</v>
      </c>
      <c r="P1088" s="47">
        <v>0</v>
      </c>
      <c r="S1088" s="47">
        <v>385</v>
      </c>
      <c r="W1088" s="47">
        <v>338</v>
      </c>
      <c r="Y1088" s="47">
        <v>385</v>
      </c>
      <c r="Z1088" s="47">
        <v>0</v>
      </c>
      <c r="AA1088" s="47">
        <v>0</v>
      </c>
    </row>
    <row r="1089" spans="1:27" x14ac:dyDescent="0.3">
      <c r="A1089">
        <f>VLOOKUP(novplus_data[[#This Row],[Locationid]], [1]LibPAS_data!$A$2:$D$264, 4, FALSE)</f>
        <v>309229</v>
      </c>
      <c r="B1089" s="14" t="str">
        <f>TEXT(C1089,"yyyy")&amp;"-"&amp;"Q"&amp;LOOKUP(MONTH(C1089),{1,4,7,10},{1,2,3,4})</f>
        <v>2017-Q2</v>
      </c>
      <c r="C1089" s="9">
        <v>42887</v>
      </c>
      <c r="D1089" s="43">
        <f>YEAR(DATE(YEAR(novplus_data[[#This Row],[Date]]), MONTH(novplus_data[[#This Row],[Date]])+6,1))</f>
        <v>2017</v>
      </c>
      <c r="E1089" t="str">
        <f>TEXT(novplus_data[[#This Row],[Date]], "YYYY")</f>
        <v>2017</v>
      </c>
      <c r="F1089" s="43" t="str">
        <f>TEXT(novplus_data[[#This Row],[Date]], "MMM")</f>
        <v>Jun</v>
      </c>
      <c r="G1089" t="str">
        <f>VLOOKUP(I1089,[1]LibPAS_data!$A$2:$C$601,3,FALSE)</f>
        <v>Maricopa</v>
      </c>
      <c r="H1089" t="str">
        <f>VLOOKUP(I1089,[1]LibPAS_data!$A$2:$C$601,2,FALSE)</f>
        <v xml:space="preserve">Chandler Public Library </v>
      </c>
      <c r="I1089" s="3" t="s">
        <v>46</v>
      </c>
      <c r="J1089" s="37" t="s">
        <v>109</v>
      </c>
      <c r="K1089" s="47" t="s">
        <v>15</v>
      </c>
      <c r="L1089" s="37" t="s">
        <v>16</v>
      </c>
      <c r="M1089" s="47">
        <v>254</v>
      </c>
      <c r="N1089" s="47">
        <v>339</v>
      </c>
      <c r="O1089" s="47">
        <v>0</v>
      </c>
      <c r="P1089" s="47">
        <v>0</v>
      </c>
      <c r="S1089" s="47">
        <v>342</v>
      </c>
      <c r="W1089" s="47">
        <v>339</v>
      </c>
      <c r="Y1089" s="47">
        <v>342</v>
      </c>
      <c r="Z1089" s="47">
        <v>0</v>
      </c>
      <c r="AA1089" s="47">
        <v>0</v>
      </c>
    </row>
    <row r="1090" spans="1:27" x14ac:dyDescent="0.3">
      <c r="A1090">
        <f>VLOOKUP(novplus_data[[#This Row],[Locationid]], [1]LibPAS_data!$A$2:$D$264, 4, FALSE)</f>
        <v>309229</v>
      </c>
      <c r="B1090" s="14" t="str">
        <f>TEXT(C1090,"yyyy")&amp;"-"&amp;"Q"&amp;LOOKUP(MONTH(C1090),{1,4,7,10},{1,2,3,4})</f>
        <v>2017-Q2</v>
      </c>
      <c r="C1090" s="9">
        <v>42856</v>
      </c>
      <c r="D1090" s="43">
        <f>YEAR(DATE(YEAR(novplus_data[[#This Row],[Date]]), MONTH(novplus_data[[#This Row],[Date]])+6,1))</f>
        <v>2017</v>
      </c>
      <c r="E1090" t="str">
        <f>TEXT(novplus_data[[#This Row],[Date]], "YYYY")</f>
        <v>2017</v>
      </c>
      <c r="F1090" s="43" t="str">
        <f>TEXT(novplus_data[[#This Row],[Date]], "MMM")</f>
        <v>May</v>
      </c>
      <c r="G1090" t="str">
        <f>VLOOKUP(I1090,[1]LibPAS_data!$A$2:$C$601,3,FALSE)</f>
        <v>Maricopa</v>
      </c>
      <c r="H1090" t="str">
        <f>VLOOKUP(I1090,[1]LibPAS_data!$A$2:$C$601,2,FALSE)</f>
        <v xml:space="preserve">Chandler Public Library </v>
      </c>
      <c r="I1090" s="3" t="s">
        <v>46</v>
      </c>
      <c r="J1090" s="37" t="s">
        <v>109</v>
      </c>
      <c r="K1090" s="47" t="s">
        <v>15</v>
      </c>
      <c r="L1090" s="37" t="s">
        <v>16</v>
      </c>
      <c r="M1090" s="47">
        <v>172</v>
      </c>
      <c r="N1090" s="47">
        <v>275</v>
      </c>
      <c r="O1090" s="47">
        <v>0</v>
      </c>
      <c r="P1090" s="47">
        <v>0</v>
      </c>
      <c r="S1090" s="47">
        <v>256</v>
      </c>
      <c r="W1090" s="47">
        <v>275</v>
      </c>
      <c r="Y1090" s="47">
        <v>256</v>
      </c>
      <c r="Z1090" s="47">
        <v>0</v>
      </c>
      <c r="AA1090" s="47">
        <v>0</v>
      </c>
    </row>
    <row r="1091" spans="1:27" x14ac:dyDescent="0.3">
      <c r="A1091">
        <f>VLOOKUP(novplus_data[[#This Row],[Locationid]], [1]LibPAS_data!$A$2:$D$264, 4, FALSE)</f>
        <v>309229</v>
      </c>
      <c r="B1091" s="14" t="str">
        <f>TEXT(C1091,"yyyy")&amp;"-"&amp;"Q"&amp;LOOKUP(MONTH(C1091),{1,4,7,10},{1,2,3,4})</f>
        <v>2017-Q2</v>
      </c>
      <c r="C1091" s="9">
        <v>42826</v>
      </c>
      <c r="D1091" s="43">
        <f>YEAR(DATE(YEAR(novplus_data[[#This Row],[Date]]), MONTH(novplus_data[[#This Row],[Date]])+6,1))</f>
        <v>2017</v>
      </c>
      <c r="E1091" t="str">
        <f>TEXT(novplus_data[[#This Row],[Date]], "YYYY")</f>
        <v>2017</v>
      </c>
      <c r="F1091" s="43" t="str">
        <f>TEXT(novplus_data[[#This Row],[Date]], "MMM")</f>
        <v>Apr</v>
      </c>
      <c r="G1091" t="str">
        <f>VLOOKUP(I1091,[1]LibPAS_data!$A$2:$C$601,3,FALSE)</f>
        <v>Maricopa</v>
      </c>
      <c r="H1091" t="str">
        <f>VLOOKUP(I1091,[1]LibPAS_data!$A$2:$C$601,2,FALSE)</f>
        <v xml:space="preserve">Chandler Public Library </v>
      </c>
      <c r="I1091" s="3" t="s">
        <v>46</v>
      </c>
      <c r="J1091" s="37" t="s">
        <v>109</v>
      </c>
      <c r="K1091" s="47" t="s">
        <v>15</v>
      </c>
      <c r="L1091" s="37" t="s">
        <v>16</v>
      </c>
      <c r="M1091" s="47">
        <v>252</v>
      </c>
      <c r="N1091" s="47">
        <v>520</v>
      </c>
      <c r="O1091" s="47">
        <v>0</v>
      </c>
      <c r="P1091" s="47">
        <v>0</v>
      </c>
      <c r="S1091" s="47">
        <v>454</v>
      </c>
      <c r="W1091" s="47">
        <v>520</v>
      </c>
      <c r="Y1091" s="47">
        <v>454</v>
      </c>
      <c r="Z1091" s="47">
        <v>0</v>
      </c>
      <c r="AA1091" s="47">
        <v>0</v>
      </c>
    </row>
    <row r="1092" spans="1:27" x14ac:dyDescent="0.3">
      <c r="A1092">
        <f>VLOOKUP(novplus_data[[#This Row],[Locationid]], [1]LibPAS_data!$A$2:$D$264, 4, FALSE)</f>
        <v>309229</v>
      </c>
      <c r="B1092" s="14" t="str">
        <f>TEXT(C1092,"yyyy")&amp;"-"&amp;"Q"&amp;LOOKUP(MONTH(C1092),{1,4,7,10},{1,2,3,4})</f>
        <v>2017-Q1</v>
      </c>
      <c r="C1092" s="9">
        <v>42795</v>
      </c>
      <c r="D1092" s="43">
        <f>YEAR(DATE(YEAR(novplus_data[[#This Row],[Date]]), MONTH(novplus_data[[#This Row],[Date]])+6,1))</f>
        <v>2017</v>
      </c>
      <c r="E1092" t="str">
        <f>TEXT(novplus_data[[#This Row],[Date]], "YYYY")</f>
        <v>2017</v>
      </c>
      <c r="F1092" s="43" t="str">
        <f>TEXT(novplus_data[[#This Row],[Date]], "MMM")</f>
        <v>Mar</v>
      </c>
      <c r="G1092" t="str">
        <f>VLOOKUP(I1092,[1]LibPAS_data!$A$2:$C$601,3,FALSE)</f>
        <v>Maricopa</v>
      </c>
      <c r="H1092" t="str">
        <f>VLOOKUP(I1092,[1]LibPAS_data!$A$2:$C$601,2,FALSE)</f>
        <v xml:space="preserve">Chandler Public Library </v>
      </c>
      <c r="I1092" s="3" t="s">
        <v>46</v>
      </c>
      <c r="J1092" s="37" t="s">
        <v>109</v>
      </c>
      <c r="K1092" s="47" t="s">
        <v>15</v>
      </c>
      <c r="L1092" s="37" t="s">
        <v>16</v>
      </c>
      <c r="M1092" s="47">
        <v>189</v>
      </c>
      <c r="N1092" s="47">
        <v>238</v>
      </c>
      <c r="O1092" s="47">
        <v>0</v>
      </c>
      <c r="P1092" s="47">
        <v>0</v>
      </c>
      <c r="S1092" s="47">
        <v>275</v>
      </c>
      <c r="W1092" s="47">
        <v>238</v>
      </c>
      <c r="Y1092" s="47">
        <v>275</v>
      </c>
      <c r="Z1092" s="47">
        <v>0</v>
      </c>
      <c r="AA1092" s="47">
        <v>0</v>
      </c>
    </row>
    <row r="1093" spans="1:27" x14ac:dyDescent="0.3">
      <c r="A1093">
        <f>VLOOKUP(novplus_data[[#This Row],[Locationid]], [1]LibPAS_data!$A$2:$D$264, 4, FALSE)</f>
        <v>309229</v>
      </c>
      <c r="B1093" s="14" t="str">
        <f>TEXT(C1093,"yyyy")&amp;"-"&amp;"Q"&amp;LOOKUP(MONTH(C1093),{1,4,7,10},{1,2,3,4})</f>
        <v>2017-Q1</v>
      </c>
      <c r="C1093" s="9">
        <v>42767</v>
      </c>
      <c r="D1093" s="43">
        <f>YEAR(DATE(YEAR(novplus_data[[#This Row],[Date]]), MONTH(novplus_data[[#This Row],[Date]])+6,1))</f>
        <v>2017</v>
      </c>
      <c r="E1093" t="str">
        <f>TEXT(novplus_data[[#This Row],[Date]], "YYYY")</f>
        <v>2017</v>
      </c>
      <c r="F1093" s="43" t="str">
        <f>TEXT(novplus_data[[#This Row],[Date]], "MMM")</f>
        <v>Feb</v>
      </c>
      <c r="G1093" t="str">
        <f>VLOOKUP(I1093,[1]LibPAS_data!$A$2:$C$601,3,FALSE)</f>
        <v>Maricopa</v>
      </c>
      <c r="H1093" t="str">
        <f>VLOOKUP(I1093,[1]LibPAS_data!$A$2:$C$601,2,FALSE)</f>
        <v xml:space="preserve">Chandler Public Library </v>
      </c>
      <c r="I1093" s="3" t="s">
        <v>46</v>
      </c>
      <c r="J1093" s="37" t="s">
        <v>109</v>
      </c>
      <c r="K1093" s="47" t="s">
        <v>15</v>
      </c>
      <c r="L1093" s="37" t="s">
        <v>16</v>
      </c>
      <c r="M1093" s="47">
        <v>173</v>
      </c>
      <c r="N1093" s="47">
        <v>253</v>
      </c>
      <c r="O1093" s="47">
        <v>0</v>
      </c>
      <c r="P1093" s="47">
        <v>0</v>
      </c>
      <c r="S1093" s="47">
        <v>380</v>
      </c>
      <c r="W1093" s="47">
        <v>253</v>
      </c>
      <c r="Y1093" s="47">
        <v>380</v>
      </c>
      <c r="Z1093" s="47">
        <v>0</v>
      </c>
      <c r="AA1093" s="47">
        <v>0</v>
      </c>
    </row>
    <row r="1094" spans="1:27" x14ac:dyDescent="0.3">
      <c r="A1094">
        <f>VLOOKUP(novplus_data[[#This Row],[Locationid]], [1]LibPAS_data!$A$2:$D$264, 4, FALSE)</f>
        <v>309229</v>
      </c>
      <c r="B1094" s="14" t="str">
        <f>TEXT(C1094,"yyyy")&amp;"-"&amp;"Q"&amp;LOOKUP(MONTH(C1094),{1,4,7,10},{1,2,3,4})</f>
        <v>2017-Q1</v>
      </c>
      <c r="C1094" s="9">
        <v>42736</v>
      </c>
      <c r="D1094" s="43">
        <f>YEAR(DATE(YEAR(novplus_data[[#This Row],[Date]]), MONTH(novplus_data[[#This Row],[Date]])+6,1))</f>
        <v>2017</v>
      </c>
      <c r="E1094" t="str">
        <f>TEXT(novplus_data[[#This Row],[Date]], "YYYY")</f>
        <v>2017</v>
      </c>
      <c r="F1094" s="43" t="str">
        <f>TEXT(novplus_data[[#This Row],[Date]], "MMM")</f>
        <v>Jan</v>
      </c>
      <c r="G1094" t="str">
        <f>VLOOKUP(I1094,[1]LibPAS_data!$A$2:$C$601,3,FALSE)</f>
        <v>Maricopa</v>
      </c>
      <c r="H1094" t="str">
        <f>VLOOKUP(I1094,[1]LibPAS_data!$A$2:$C$601,2,FALSE)</f>
        <v xml:space="preserve">Chandler Public Library </v>
      </c>
      <c r="I1094" s="3" t="s">
        <v>46</v>
      </c>
      <c r="J1094" s="37" t="s">
        <v>109</v>
      </c>
      <c r="K1094" s="47" t="s">
        <v>15</v>
      </c>
      <c r="L1094" s="37" t="s">
        <v>16</v>
      </c>
      <c r="M1094" s="47">
        <v>153</v>
      </c>
      <c r="N1094" s="47">
        <v>182</v>
      </c>
      <c r="O1094" s="47">
        <v>0</v>
      </c>
      <c r="P1094" s="47">
        <v>0</v>
      </c>
      <c r="S1094" s="47">
        <v>291</v>
      </c>
      <c r="W1094" s="47">
        <v>182</v>
      </c>
      <c r="Y1094" s="47">
        <v>291</v>
      </c>
      <c r="Z1094" s="47">
        <v>0</v>
      </c>
      <c r="AA1094" s="47">
        <v>0</v>
      </c>
    </row>
    <row r="1095" spans="1:27" x14ac:dyDescent="0.3">
      <c r="A1095">
        <f>VLOOKUP(novplus_data[[#This Row],[Locationid]], [1]LibPAS_data!$A$2:$D$264, 4, FALSE)</f>
        <v>309229</v>
      </c>
      <c r="B1095" s="14" t="str">
        <f>TEXT(C1095,"yyyy")&amp;"-"&amp;"Q"&amp;LOOKUP(MONTH(C1095),{1,4,7,10},{1,2,3,4})</f>
        <v>2016-Q4</v>
      </c>
      <c r="C1095" s="9">
        <v>42705</v>
      </c>
      <c r="D1095" s="43">
        <f>YEAR(DATE(YEAR(novplus_data[[#This Row],[Date]]), MONTH(novplus_data[[#This Row],[Date]])+6,1))</f>
        <v>2017</v>
      </c>
      <c r="E1095" t="str">
        <f>TEXT(novplus_data[[#This Row],[Date]], "YYYY")</f>
        <v>2016</v>
      </c>
      <c r="F1095" s="43" t="str">
        <f>TEXT(novplus_data[[#This Row],[Date]], "MMM")</f>
        <v>Dec</v>
      </c>
      <c r="G1095" t="str">
        <f>VLOOKUP(I1095,[1]LibPAS_data!$A$2:$C$601,3,FALSE)</f>
        <v>Maricopa</v>
      </c>
      <c r="H1095" t="str">
        <f>VLOOKUP(I1095,[1]LibPAS_data!$A$2:$C$601,2,FALSE)</f>
        <v xml:space="preserve">Chandler Public Library </v>
      </c>
      <c r="I1095" s="3" t="s">
        <v>46</v>
      </c>
      <c r="J1095" s="37" t="s">
        <v>109</v>
      </c>
      <c r="K1095" s="47" t="s">
        <v>15</v>
      </c>
      <c r="L1095" s="37" t="s">
        <v>16</v>
      </c>
      <c r="M1095" s="47">
        <v>222</v>
      </c>
      <c r="N1095" s="47">
        <v>514</v>
      </c>
      <c r="O1095" s="47">
        <v>0</v>
      </c>
      <c r="P1095" s="47">
        <v>0</v>
      </c>
      <c r="S1095" s="47">
        <v>558</v>
      </c>
      <c r="W1095" s="47">
        <v>514</v>
      </c>
      <c r="Y1095" s="47">
        <v>558</v>
      </c>
      <c r="Z1095" s="47">
        <v>0</v>
      </c>
      <c r="AA1095" s="47">
        <v>0</v>
      </c>
    </row>
    <row r="1096" spans="1:27" x14ac:dyDescent="0.3">
      <c r="A1096">
        <f>VLOOKUP(novplus_data[[#This Row],[Locationid]], [1]LibPAS_data!$A$2:$D$264, 4, FALSE)</f>
        <v>309229</v>
      </c>
      <c r="B1096" s="14" t="str">
        <f>TEXT(C1096,"yyyy")&amp;"-"&amp;"Q"&amp;LOOKUP(MONTH(C1096),{1,4,7,10},{1,2,3,4})</f>
        <v>2016-Q4</v>
      </c>
      <c r="C1096" s="9">
        <v>42675</v>
      </c>
      <c r="D1096" s="43">
        <f>YEAR(DATE(YEAR(novplus_data[[#This Row],[Date]]), MONTH(novplus_data[[#This Row],[Date]])+6,1))</f>
        <v>2017</v>
      </c>
      <c r="E1096" t="str">
        <f>TEXT(novplus_data[[#This Row],[Date]], "YYYY")</f>
        <v>2016</v>
      </c>
      <c r="F1096" s="43" t="str">
        <f>TEXT(novplus_data[[#This Row],[Date]], "MMM")</f>
        <v>Nov</v>
      </c>
      <c r="G1096" t="str">
        <f>VLOOKUP(I1096,[1]LibPAS_data!$A$2:$C$601,3,FALSE)</f>
        <v>Maricopa</v>
      </c>
      <c r="H1096" t="str">
        <f>VLOOKUP(I1096,[1]LibPAS_data!$A$2:$C$601,2,FALSE)</f>
        <v xml:space="preserve">Chandler Public Library </v>
      </c>
      <c r="I1096" s="3" t="s">
        <v>46</v>
      </c>
      <c r="J1096" s="37" t="s">
        <v>109</v>
      </c>
      <c r="K1096" s="47" t="s">
        <v>15</v>
      </c>
      <c r="L1096" s="37" t="s">
        <v>16</v>
      </c>
      <c r="M1096" s="47">
        <v>217</v>
      </c>
      <c r="N1096" s="47">
        <v>457</v>
      </c>
      <c r="O1096" s="47">
        <v>0</v>
      </c>
      <c r="P1096" s="47">
        <v>0</v>
      </c>
      <c r="S1096" s="47">
        <v>591</v>
      </c>
      <c r="W1096" s="47">
        <v>457</v>
      </c>
      <c r="Y1096" s="47">
        <v>591</v>
      </c>
      <c r="Z1096" s="47">
        <v>0</v>
      </c>
      <c r="AA1096" s="47">
        <v>0</v>
      </c>
    </row>
    <row r="1097" spans="1:27" x14ac:dyDescent="0.3">
      <c r="A1097">
        <f>VLOOKUP(novplus_data[[#This Row],[Locationid]], [1]LibPAS_data!$A$2:$D$264, 4, FALSE)</f>
        <v>309229</v>
      </c>
      <c r="B1097" s="14" t="str">
        <f>TEXT(C1097,"yyyy")&amp;"-"&amp;"Q"&amp;LOOKUP(MONTH(C1097),{1,4,7,10},{1,2,3,4})</f>
        <v>2016-Q4</v>
      </c>
      <c r="C1097" s="9">
        <v>42644</v>
      </c>
      <c r="D1097" s="43">
        <f>YEAR(DATE(YEAR(novplus_data[[#This Row],[Date]]), MONTH(novplus_data[[#This Row],[Date]])+6,1))</f>
        <v>2017</v>
      </c>
      <c r="E1097" t="str">
        <f>TEXT(novplus_data[[#This Row],[Date]], "YYYY")</f>
        <v>2016</v>
      </c>
      <c r="F1097" s="43" t="str">
        <f>TEXT(novplus_data[[#This Row],[Date]], "MMM")</f>
        <v>Oct</v>
      </c>
      <c r="G1097" t="str">
        <f>VLOOKUP(I1097,[1]LibPAS_data!$A$2:$C$601,3,FALSE)</f>
        <v>Maricopa</v>
      </c>
      <c r="H1097" t="str">
        <f>VLOOKUP(I1097,[1]LibPAS_data!$A$2:$C$601,2,FALSE)</f>
        <v xml:space="preserve">Chandler Public Library </v>
      </c>
      <c r="I1097" s="3" t="s">
        <v>46</v>
      </c>
      <c r="J1097" s="37" t="s">
        <v>109</v>
      </c>
      <c r="K1097" s="47" t="s">
        <v>15</v>
      </c>
      <c r="L1097" s="37" t="s">
        <v>16</v>
      </c>
      <c r="M1097" s="47">
        <v>168</v>
      </c>
      <c r="N1097" s="47">
        <v>265</v>
      </c>
      <c r="O1097" s="47">
        <v>0</v>
      </c>
      <c r="P1097" s="47">
        <v>0</v>
      </c>
      <c r="S1097" s="47">
        <v>338</v>
      </c>
      <c r="W1097" s="47">
        <v>265</v>
      </c>
      <c r="Y1097" s="47">
        <v>338</v>
      </c>
      <c r="Z1097" s="47">
        <v>0</v>
      </c>
      <c r="AA1097" s="47">
        <v>0</v>
      </c>
    </row>
    <row r="1098" spans="1:27" x14ac:dyDescent="0.3">
      <c r="A1098">
        <f>VLOOKUP(novplus_data[[#This Row],[Locationid]], [1]LibPAS_data!$A$2:$D$264, 4, FALSE)</f>
        <v>309229</v>
      </c>
      <c r="B1098" s="14" t="str">
        <f>TEXT(C1098,"yyyy")&amp;"-"&amp;"Q"&amp;LOOKUP(MONTH(C1098),{1,4,7,10},{1,2,3,4})</f>
        <v>2016-Q3</v>
      </c>
      <c r="C1098" s="9">
        <v>42614</v>
      </c>
      <c r="D1098" s="43">
        <f>YEAR(DATE(YEAR(novplus_data[[#This Row],[Date]]), MONTH(novplus_data[[#This Row],[Date]])+6,1))</f>
        <v>2017</v>
      </c>
      <c r="E1098" t="str">
        <f>TEXT(novplus_data[[#This Row],[Date]], "YYYY")</f>
        <v>2016</v>
      </c>
      <c r="F1098" s="43" t="str">
        <f>TEXT(novplus_data[[#This Row],[Date]], "MMM")</f>
        <v>Sep</v>
      </c>
      <c r="G1098" t="str">
        <f>VLOOKUP(I1098,[1]LibPAS_data!$A$2:$C$601,3,FALSE)</f>
        <v>Maricopa</v>
      </c>
      <c r="H1098" t="str">
        <f>VLOOKUP(I1098,[1]LibPAS_data!$A$2:$C$601,2,FALSE)</f>
        <v xml:space="preserve">Chandler Public Library </v>
      </c>
      <c r="I1098" s="3" t="s">
        <v>46</v>
      </c>
      <c r="J1098" s="37" t="s">
        <v>109</v>
      </c>
      <c r="K1098" s="47" t="s">
        <v>15</v>
      </c>
      <c r="L1098" s="37" t="s">
        <v>16</v>
      </c>
      <c r="M1098" s="47">
        <v>232</v>
      </c>
      <c r="N1098" s="47">
        <v>279</v>
      </c>
      <c r="O1098" s="47">
        <v>0</v>
      </c>
      <c r="P1098" s="47">
        <v>0</v>
      </c>
      <c r="S1098" s="47">
        <v>299</v>
      </c>
      <c r="W1098" s="47">
        <v>279</v>
      </c>
      <c r="Y1098" s="47">
        <v>299</v>
      </c>
      <c r="Z1098" s="47">
        <v>0</v>
      </c>
      <c r="AA1098" s="47">
        <v>0</v>
      </c>
    </row>
    <row r="1099" spans="1:27" x14ac:dyDescent="0.3">
      <c r="A1099">
        <f>VLOOKUP(novplus_data[[#This Row],[Locationid]], [1]LibPAS_data!$A$2:$D$264, 4, FALSE)</f>
        <v>309229</v>
      </c>
      <c r="B1099" s="14" t="str">
        <f>TEXT(C1099,"yyyy")&amp;"-"&amp;"Q"&amp;LOOKUP(MONTH(C1099),{1,4,7,10},{1,2,3,4})</f>
        <v>2016-Q3</v>
      </c>
      <c r="C1099" s="9">
        <v>42583</v>
      </c>
      <c r="D1099" s="43">
        <f>YEAR(DATE(YEAR(novplus_data[[#This Row],[Date]]), MONTH(novplus_data[[#This Row],[Date]])+6,1))</f>
        <v>2017</v>
      </c>
      <c r="E1099" t="str">
        <f>TEXT(novplus_data[[#This Row],[Date]], "YYYY")</f>
        <v>2016</v>
      </c>
      <c r="F1099" s="43" t="str">
        <f>TEXT(novplus_data[[#This Row],[Date]], "MMM")</f>
        <v>Aug</v>
      </c>
      <c r="G1099" t="str">
        <f>VLOOKUP(I1099,[1]LibPAS_data!$A$2:$C$601,3,FALSE)</f>
        <v>Maricopa</v>
      </c>
      <c r="H1099" t="str">
        <f>VLOOKUP(I1099,[1]LibPAS_data!$A$2:$C$601,2,FALSE)</f>
        <v xml:space="preserve">Chandler Public Library </v>
      </c>
      <c r="I1099" s="3" t="s">
        <v>46</v>
      </c>
      <c r="J1099" s="37" t="s">
        <v>109</v>
      </c>
      <c r="K1099" s="47" t="s">
        <v>15</v>
      </c>
      <c r="L1099" s="37" t="s">
        <v>16</v>
      </c>
      <c r="M1099" s="47">
        <v>457</v>
      </c>
      <c r="N1099" s="47">
        <v>695</v>
      </c>
      <c r="O1099" s="47">
        <v>1</v>
      </c>
      <c r="P1099" s="47">
        <v>1</v>
      </c>
      <c r="S1099" s="47">
        <v>797</v>
      </c>
      <c r="W1099" s="47">
        <v>695</v>
      </c>
      <c r="Y1099" s="47">
        <v>798</v>
      </c>
      <c r="Z1099" s="47">
        <v>0</v>
      </c>
      <c r="AA1099" s="47">
        <v>0</v>
      </c>
    </row>
    <row r="1100" spans="1:27" x14ac:dyDescent="0.3">
      <c r="A1100">
        <f>VLOOKUP(novplus_data[[#This Row],[Locationid]], [1]LibPAS_data!$A$2:$D$264, 4, FALSE)</f>
        <v>309229</v>
      </c>
      <c r="B1100" s="14" t="str">
        <f>TEXT(C1100,"yyyy")&amp;"-"&amp;"Q"&amp;LOOKUP(MONTH(C1100),{1,4,7,10},{1,2,3,4})</f>
        <v>2016-Q3</v>
      </c>
      <c r="C1100" s="9">
        <v>42552</v>
      </c>
      <c r="D1100" s="43">
        <f>YEAR(DATE(YEAR(novplus_data[[#This Row],[Date]]), MONTH(novplus_data[[#This Row],[Date]])+6,1))</f>
        <v>2017</v>
      </c>
      <c r="E1100" t="str">
        <f>TEXT(novplus_data[[#This Row],[Date]], "YYYY")</f>
        <v>2016</v>
      </c>
      <c r="F1100" s="43" t="str">
        <f>TEXT(novplus_data[[#This Row],[Date]], "MMM")</f>
        <v>Jul</v>
      </c>
      <c r="G1100" t="str">
        <f>VLOOKUP(I1100,[1]LibPAS_data!$A$2:$C$601,3,FALSE)</f>
        <v>Maricopa</v>
      </c>
      <c r="H1100" t="str">
        <f>VLOOKUP(I1100,[1]LibPAS_data!$A$2:$C$601,2,FALSE)</f>
        <v xml:space="preserve">Chandler Public Library </v>
      </c>
      <c r="I1100" s="3" t="s">
        <v>46</v>
      </c>
      <c r="J1100" s="37" t="s">
        <v>109</v>
      </c>
      <c r="K1100" s="47" t="s">
        <v>15</v>
      </c>
      <c r="L1100" s="37" t="s">
        <v>16</v>
      </c>
      <c r="M1100" s="47">
        <v>169</v>
      </c>
      <c r="N1100" s="47">
        <v>234</v>
      </c>
      <c r="O1100" s="47">
        <v>0</v>
      </c>
      <c r="P1100" s="47">
        <v>0</v>
      </c>
      <c r="S1100" s="47">
        <v>384</v>
      </c>
      <c r="W1100" s="47">
        <v>234</v>
      </c>
      <c r="Y1100" s="47">
        <v>384</v>
      </c>
      <c r="Z1100" s="47">
        <v>0</v>
      </c>
      <c r="AA1100" s="47">
        <v>0</v>
      </c>
    </row>
    <row r="1101" spans="1:27" x14ac:dyDescent="0.3">
      <c r="A1101">
        <f>VLOOKUP(novplus_data[[#This Row],[Locationid]], [1]LibPAS_data!$A$2:$D$264, 4, FALSE)</f>
        <v>309229</v>
      </c>
      <c r="B1101" s="14" t="str">
        <f>TEXT(C1101,"yyyy")&amp;"-"&amp;"Q"&amp;LOOKUP(MONTH(C1101),{1,4,7,10},{1,2,3,4})</f>
        <v>2016-Q2</v>
      </c>
      <c r="C1101" s="9">
        <v>42522</v>
      </c>
      <c r="D1101" s="43">
        <f>YEAR(DATE(YEAR(novplus_data[[#This Row],[Date]]), MONTH(novplus_data[[#This Row],[Date]])+6,1))</f>
        <v>2016</v>
      </c>
      <c r="E1101" t="str">
        <f>TEXT(novplus_data[[#This Row],[Date]], "YYYY")</f>
        <v>2016</v>
      </c>
      <c r="F1101" s="43" t="str">
        <f>TEXT(novplus_data[[#This Row],[Date]], "MMM")</f>
        <v>Jun</v>
      </c>
      <c r="G1101" t="str">
        <f>VLOOKUP(I1101,[1]LibPAS_data!$A$2:$C$601,3,FALSE)</f>
        <v>Maricopa</v>
      </c>
      <c r="H1101" t="str">
        <f>VLOOKUP(I1101,[1]LibPAS_data!$A$2:$C$601,2,FALSE)</f>
        <v xml:space="preserve">Chandler Public Library </v>
      </c>
      <c r="I1101" s="3" t="s">
        <v>46</v>
      </c>
      <c r="J1101" s="37" t="s">
        <v>109</v>
      </c>
      <c r="K1101" s="47" t="s">
        <v>15</v>
      </c>
      <c r="L1101" s="37" t="s">
        <v>16</v>
      </c>
      <c r="M1101" s="47">
        <v>227</v>
      </c>
      <c r="N1101" s="47">
        <v>284</v>
      </c>
      <c r="O1101" s="47">
        <v>1</v>
      </c>
      <c r="P1101" s="47">
        <v>1</v>
      </c>
      <c r="S1101" s="47">
        <v>285</v>
      </c>
      <c r="W1101" s="47">
        <v>284</v>
      </c>
      <c r="Y1101" s="47">
        <v>286</v>
      </c>
      <c r="Z1101" s="47">
        <v>0</v>
      </c>
      <c r="AA1101" s="47">
        <v>0</v>
      </c>
    </row>
    <row r="1102" spans="1:27" x14ac:dyDescent="0.3">
      <c r="A1102">
        <f>VLOOKUP(novplus_data[[#This Row],[Locationid]], [1]LibPAS_data!$A$2:$D$264, 4, FALSE)</f>
        <v>309229</v>
      </c>
      <c r="B1102" s="14" t="str">
        <f>TEXT(C1102,"yyyy")&amp;"-"&amp;"Q"&amp;LOOKUP(MONTH(C1102),{1,4,7,10},{1,2,3,4})</f>
        <v>2016-Q2</v>
      </c>
      <c r="C1102" s="9">
        <v>42491</v>
      </c>
      <c r="D1102" s="43">
        <f>YEAR(DATE(YEAR(novplus_data[[#This Row],[Date]]), MONTH(novplus_data[[#This Row],[Date]])+6,1))</f>
        <v>2016</v>
      </c>
      <c r="E1102" t="str">
        <f>TEXT(novplus_data[[#This Row],[Date]], "YYYY")</f>
        <v>2016</v>
      </c>
      <c r="F1102" s="43" t="str">
        <f>TEXT(novplus_data[[#This Row],[Date]], "MMM")</f>
        <v>May</v>
      </c>
      <c r="G1102" t="str">
        <f>VLOOKUP(I1102,[1]LibPAS_data!$A$2:$C$601,3,FALSE)</f>
        <v>Maricopa</v>
      </c>
      <c r="H1102" t="str">
        <f>VLOOKUP(I1102,[1]LibPAS_data!$A$2:$C$601,2,FALSE)</f>
        <v xml:space="preserve">Chandler Public Library </v>
      </c>
      <c r="I1102" s="3" t="s">
        <v>46</v>
      </c>
      <c r="J1102" s="37" t="s">
        <v>109</v>
      </c>
      <c r="K1102" s="47" t="s">
        <v>15</v>
      </c>
      <c r="L1102" s="37" t="s">
        <v>16</v>
      </c>
      <c r="M1102" s="47">
        <v>223</v>
      </c>
      <c r="N1102" s="47">
        <v>284</v>
      </c>
      <c r="O1102" s="47">
        <v>0</v>
      </c>
      <c r="P1102" s="47">
        <v>0</v>
      </c>
      <c r="S1102" s="47">
        <v>390</v>
      </c>
      <c r="W1102" s="47">
        <v>284</v>
      </c>
      <c r="Y1102" s="47">
        <v>390</v>
      </c>
      <c r="Z1102" s="47">
        <v>0</v>
      </c>
      <c r="AA1102" s="47">
        <v>0</v>
      </c>
    </row>
    <row r="1103" spans="1:27" x14ac:dyDescent="0.3">
      <c r="A1103">
        <f>VLOOKUP(novplus_data[[#This Row],[Locationid]], [1]LibPAS_data!$A$2:$D$264, 4, FALSE)</f>
        <v>309229</v>
      </c>
      <c r="B1103" s="14" t="str">
        <f>TEXT(C1103,"yyyy")&amp;"-"&amp;"Q"&amp;LOOKUP(MONTH(C1103),{1,4,7,10},{1,2,3,4})</f>
        <v>2016-Q2</v>
      </c>
      <c r="C1103" s="9">
        <v>42461</v>
      </c>
      <c r="D1103" s="43">
        <f>YEAR(DATE(YEAR(novplus_data[[#This Row],[Date]]), MONTH(novplus_data[[#This Row],[Date]])+6,1))</f>
        <v>2016</v>
      </c>
      <c r="E1103" t="str">
        <f>TEXT(novplus_data[[#This Row],[Date]], "YYYY")</f>
        <v>2016</v>
      </c>
      <c r="F1103" s="43" t="str">
        <f>TEXT(novplus_data[[#This Row],[Date]], "MMM")</f>
        <v>Apr</v>
      </c>
      <c r="G1103" t="str">
        <f>VLOOKUP(I1103,[1]LibPAS_data!$A$2:$C$601,3,FALSE)</f>
        <v>Maricopa</v>
      </c>
      <c r="H1103" t="str">
        <f>VLOOKUP(I1103,[1]LibPAS_data!$A$2:$C$601,2,FALSE)</f>
        <v xml:space="preserve">Chandler Public Library </v>
      </c>
      <c r="I1103" s="3" t="s">
        <v>46</v>
      </c>
      <c r="J1103" s="37" t="s">
        <v>109</v>
      </c>
      <c r="K1103" s="47" t="s">
        <v>15</v>
      </c>
      <c r="L1103" s="37" t="s">
        <v>16</v>
      </c>
      <c r="M1103" s="47">
        <v>301</v>
      </c>
      <c r="N1103" s="47">
        <v>687</v>
      </c>
      <c r="O1103" s="47">
        <v>0</v>
      </c>
      <c r="P1103" s="47">
        <v>0</v>
      </c>
      <c r="S1103" s="47">
        <v>778</v>
      </c>
      <c r="W1103" s="47">
        <v>687</v>
      </c>
      <c r="Y1103" s="47">
        <v>778</v>
      </c>
      <c r="Z1103" s="47">
        <v>0</v>
      </c>
      <c r="AA1103" s="47">
        <v>0</v>
      </c>
    </row>
    <row r="1104" spans="1:27" x14ac:dyDescent="0.3">
      <c r="A1104">
        <f>VLOOKUP(novplus_data[[#This Row],[Locationid]], [1]LibPAS_data!$A$2:$D$264, 4, FALSE)</f>
        <v>309229</v>
      </c>
      <c r="B1104" s="14" t="str">
        <f>TEXT(C1104,"yyyy")&amp;"-"&amp;"Q"&amp;LOOKUP(MONTH(C1104),{1,4,7,10},{1,2,3,4})</f>
        <v>2016-Q1</v>
      </c>
      <c r="C1104" s="9">
        <v>42430</v>
      </c>
      <c r="D1104" s="43">
        <f>YEAR(DATE(YEAR(novplus_data[[#This Row],[Date]]), MONTH(novplus_data[[#This Row],[Date]])+6,1))</f>
        <v>2016</v>
      </c>
      <c r="E1104" t="str">
        <f>TEXT(novplus_data[[#This Row],[Date]], "YYYY")</f>
        <v>2016</v>
      </c>
      <c r="F1104" s="43" t="str">
        <f>TEXT(novplus_data[[#This Row],[Date]], "MMM")</f>
        <v>Mar</v>
      </c>
      <c r="G1104" t="str">
        <f>VLOOKUP(I1104,[1]LibPAS_data!$A$2:$C$601,3,FALSE)</f>
        <v>Maricopa</v>
      </c>
      <c r="H1104" t="str">
        <f>VLOOKUP(I1104,[1]LibPAS_data!$A$2:$C$601,2,FALSE)</f>
        <v xml:space="preserve">Chandler Public Library </v>
      </c>
      <c r="I1104" s="3" t="s">
        <v>46</v>
      </c>
      <c r="J1104" s="37" t="s">
        <v>109</v>
      </c>
      <c r="K1104" s="47" t="s">
        <v>15</v>
      </c>
      <c r="L1104" s="37" t="s">
        <v>16</v>
      </c>
      <c r="M1104" s="47">
        <v>249</v>
      </c>
      <c r="N1104" s="47">
        <v>397</v>
      </c>
      <c r="O1104" s="47">
        <v>0</v>
      </c>
      <c r="P1104" s="47">
        <v>0</v>
      </c>
      <c r="S1104" s="47">
        <v>372</v>
      </c>
      <c r="W1104" s="47">
        <v>397</v>
      </c>
      <c r="Y1104" s="47">
        <v>372</v>
      </c>
      <c r="Z1104" s="47">
        <v>0</v>
      </c>
      <c r="AA1104" s="47">
        <v>0</v>
      </c>
    </row>
    <row r="1105" spans="1:27" x14ac:dyDescent="0.3">
      <c r="A1105">
        <f>VLOOKUP(novplus_data[[#This Row],[Locationid]], [1]LibPAS_data!$A$2:$D$264, 4, FALSE)</f>
        <v>309229</v>
      </c>
      <c r="B1105" s="14" t="str">
        <f>TEXT(C1105,"yyyy")&amp;"-"&amp;"Q"&amp;LOOKUP(MONTH(C1105),{1,4,7,10},{1,2,3,4})</f>
        <v>2016-Q1</v>
      </c>
      <c r="C1105" s="9">
        <v>42401</v>
      </c>
      <c r="D1105" s="43">
        <f>YEAR(DATE(YEAR(novplus_data[[#This Row],[Date]]), MONTH(novplus_data[[#This Row],[Date]])+6,1))</f>
        <v>2016</v>
      </c>
      <c r="E1105" t="str">
        <f>TEXT(novplus_data[[#This Row],[Date]], "YYYY")</f>
        <v>2016</v>
      </c>
      <c r="F1105" s="43" t="str">
        <f>TEXT(novplus_data[[#This Row],[Date]], "MMM")</f>
        <v>Feb</v>
      </c>
      <c r="G1105" t="str">
        <f>VLOOKUP(I1105,[1]LibPAS_data!$A$2:$C$601,3,FALSE)</f>
        <v>Maricopa</v>
      </c>
      <c r="H1105" t="str">
        <f>VLOOKUP(I1105,[1]LibPAS_data!$A$2:$C$601,2,FALSE)</f>
        <v xml:space="preserve">Chandler Public Library </v>
      </c>
      <c r="I1105" s="3" t="s">
        <v>46</v>
      </c>
      <c r="J1105" s="37" t="s">
        <v>109</v>
      </c>
      <c r="K1105" s="47" t="s">
        <v>15</v>
      </c>
      <c r="L1105" s="37" t="s">
        <v>16</v>
      </c>
      <c r="M1105" s="47">
        <v>178</v>
      </c>
      <c r="N1105" s="47">
        <v>263</v>
      </c>
      <c r="O1105" s="47">
        <v>0</v>
      </c>
      <c r="P1105" s="47">
        <v>0</v>
      </c>
      <c r="S1105" s="47">
        <v>348</v>
      </c>
      <c r="W1105" s="47">
        <v>263</v>
      </c>
      <c r="Y1105" s="47">
        <v>348</v>
      </c>
      <c r="Z1105" s="47">
        <v>0</v>
      </c>
      <c r="AA1105" s="47">
        <v>0</v>
      </c>
    </row>
    <row r="1106" spans="1:27" x14ac:dyDescent="0.3">
      <c r="A1106" s="2">
        <f>VLOOKUP(novplus_data[[#This Row],[Locationid]], [1]LibPAS_data!$A$2:$D$264, 4, FALSE)</f>
        <v>309229</v>
      </c>
      <c r="B1106" s="14" t="str">
        <f>TEXT(C1106,"yyyy")&amp;"-"&amp;"Q"&amp;LOOKUP(MONTH(C1106),{1,4,7,10},{1,2,3,4})</f>
        <v>2016-Q1</v>
      </c>
      <c r="C1106" s="15">
        <v>42370</v>
      </c>
      <c r="D1106" s="43">
        <f>YEAR(DATE(YEAR(novplus_data[[#This Row],[Date]]), MONTH(novplus_data[[#This Row],[Date]])+6,1))</f>
        <v>2016</v>
      </c>
      <c r="E1106" s="2" t="str">
        <f>TEXT(novplus_data[[#This Row],[Date]], "YYYY")</f>
        <v>2016</v>
      </c>
      <c r="F1106" s="43" t="str">
        <f>TEXT(novplus_data[[#This Row],[Date]], "MMM")</f>
        <v>Jan</v>
      </c>
      <c r="G1106" s="2" t="str">
        <f>VLOOKUP(I1106,[1]LibPAS_data!$A$2:$C$601,3,FALSE)</f>
        <v>Maricopa</v>
      </c>
      <c r="H1106" s="2" t="str">
        <f>VLOOKUP(I1106,[1]LibPAS_data!$A$2:$C$601,2,FALSE)</f>
        <v xml:space="preserve">Chandler Public Library </v>
      </c>
      <c r="I1106" s="38" t="s">
        <v>46</v>
      </c>
      <c r="J1106" s="2" t="s">
        <v>109</v>
      </c>
      <c r="K1106" s="49" t="s">
        <v>15</v>
      </c>
      <c r="L1106" s="2" t="s">
        <v>16</v>
      </c>
      <c r="M1106" s="49">
        <v>188</v>
      </c>
      <c r="N1106" s="49">
        <v>256</v>
      </c>
      <c r="O1106" s="49">
        <v>0</v>
      </c>
      <c r="P1106" s="49">
        <v>0</v>
      </c>
      <c r="Q1106" s="2"/>
      <c r="R1106" s="2"/>
      <c r="S1106" s="49">
        <v>296</v>
      </c>
      <c r="T1106" s="2"/>
      <c r="U1106" s="2"/>
      <c r="V1106" s="2"/>
      <c r="W1106" s="49">
        <v>256</v>
      </c>
      <c r="X1106" s="2"/>
      <c r="Y1106" s="49">
        <v>296</v>
      </c>
      <c r="Z1106" s="49">
        <v>0</v>
      </c>
      <c r="AA1106" s="49">
        <v>0</v>
      </c>
    </row>
    <row r="1107" spans="1:27" x14ac:dyDescent="0.3">
      <c r="A1107">
        <f>VLOOKUP(novplus_data[[#This Row],[Locationid]], [1]LibPAS_data!$A$2:$D$264, 4, FALSE)</f>
        <v>7004</v>
      </c>
      <c r="B1107" s="8" t="str">
        <f>TEXT(C1107,"yyyy")&amp;"-"&amp;"Q"&amp;LOOKUP(MONTH(C1107),{1,4,7,10},{1,2,3,4})</f>
        <v>2017-Q4</v>
      </c>
      <c r="C1107" s="9">
        <v>43040</v>
      </c>
      <c r="D1107" s="43">
        <f>YEAR(DATE(YEAR(novplus_data[[#This Row],[Date]]), MONTH(novplus_data[[#This Row],[Date]])+6,1))</f>
        <v>2018</v>
      </c>
      <c r="E1107" t="str">
        <f>TEXT(novplus_data[[#This Row],[Date]], "YYYY")</f>
        <v>2017</v>
      </c>
      <c r="F1107" s="43" t="str">
        <f>TEXT(novplus_data[[#This Row],[Date]], "MMM")</f>
        <v>Nov</v>
      </c>
      <c r="G1107" t="str">
        <f>VLOOKUP(I1107,[1]LibPAS_data!$A$2:$C$601,3,FALSE)</f>
        <v>Maricopa</v>
      </c>
      <c r="H1107" t="str">
        <f>VLOOKUP(I1107,[1]LibPAS_data!$A$2:$C$601,2,FALSE)</f>
        <v>Desert Foothills Branch Library</v>
      </c>
      <c r="I1107" s="3" t="s">
        <v>47</v>
      </c>
      <c r="J1107" s="37" t="s">
        <v>109</v>
      </c>
      <c r="K1107" s="47" t="s">
        <v>15</v>
      </c>
      <c r="L1107" s="37" t="s">
        <v>16</v>
      </c>
      <c r="M1107" s="47">
        <v>4</v>
      </c>
      <c r="N1107" s="47">
        <v>3</v>
      </c>
      <c r="O1107" s="47">
        <v>0</v>
      </c>
      <c r="S1107" s="47">
        <v>2</v>
      </c>
      <c r="V1107" s="47">
        <v>0</v>
      </c>
      <c r="W1107" s="47">
        <v>3</v>
      </c>
      <c r="Y1107" s="47">
        <v>2</v>
      </c>
      <c r="Z1107" s="47">
        <v>0</v>
      </c>
      <c r="AA1107" s="47">
        <v>0</v>
      </c>
    </row>
    <row r="1108" spans="1:27" x14ac:dyDescent="0.3">
      <c r="A1108">
        <f>VLOOKUP(novplus_data[[#This Row],[Locationid]], [1]LibPAS_data!$A$2:$D$264, 4, FALSE)</f>
        <v>7004</v>
      </c>
      <c r="B1108" s="8" t="str">
        <f>TEXT(C1108,"yyyy")&amp;"-"&amp;"Q"&amp;LOOKUP(MONTH(C1108),{1,4,7,10},{1,2,3,4})</f>
        <v>2017-Q4</v>
      </c>
      <c r="C1108" s="9">
        <v>43009</v>
      </c>
      <c r="D1108" s="43">
        <f>YEAR(DATE(YEAR(novplus_data[[#This Row],[Date]]), MONTH(novplus_data[[#This Row],[Date]])+6,1))</f>
        <v>2018</v>
      </c>
      <c r="E1108" t="str">
        <f>TEXT(novplus_data[[#This Row],[Date]], "YYYY")</f>
        <v>2017</v>
      </c>
      <c r="F1108" s="43" t="str">
        <f>TEXT(novplus_data[[#This Row],[Date]], "MMM")</f>
        <v>Oct</v>
      </c>
      <c r="G1108" t="str">
        <f>VLOOKUP(I1108,[1]LibPAS_data!$A$2:$C$601,3,FALSE)</f>
        <v>Maricopa</v>
      </c>
      <c r="H1108" t="str">
        <f>VLOOKUP(I1108,[1]LibPAS_data!$A$2:$C$601,2,FALSE)</f>
        <v>Desert Foothills Branch Library</v>
      </c>
      <c r="I1108" s="3" t="s">
        <v>47</v>
      </c>
      <c r="J1108" s="37" t="s">
        <v>109</v>
      </c>
      <c r="K1108" s="47" t="s">
        <v>15</v>
      </c>
      <c r="L1108" s="37" t="s">
        <v>16</v>
      </c>
      <c r="M1108" s="47">
        <v>3</v>
      </c>
      <c r="N1108" s="47">
        <v>9</v>
      </c>
      <c r="O1108" s="47">
        <v>0</v>
      </c>
      <c r="S1108" s="47">
        <v>1</v>
      </c>
      <c r="V1108" s="47">
        <v>0</v>
      </c>
      <c r="W1108" s="47">
        <v>9</v>
      </c>
      <c r="Y1108" s="47">
        <v>1</v>
      </c>
      <c r="Z1108" s="47">
        <v>0</v>
      </c>
      <c r="AA1108" s="47">
        <v>0</v>
      </c>
    </row>
    <row r="1109" spans="1:27" x14ac:dyDescent="0.3">
      <c r="A1109">
        <f>VLOOKUP(novplus_data[[#This Row],[Locationid]], [1]LibPAS_data!$A$2:$D$264, 4, FALSE)</f>
        <v>7004</v>
      </c>
      <c r="B1109" s="8" t="str">
        <f>TEXT(C1109,"yyyy")&amp;"-"&amp;"Q"&amp;LOOKUP(MONTH(C1109),{1,4,7,10},{1,2,3,4})</f>
        <v>2017-Q3</v>
      </c>
      <c r="C1109" s="9">
        <v>42979</v>
      </c>
      <c r="D1109" s="43">
        <f>YEAR(DATE(YEAR(novplus_data[[#This Row],[Date]]), MONTH(novplus_data[[#This Row],[Date]])+6,1))</f>
        <v>2018</v>
      </c>
      <c r="E1109" t="str">
        <f>TEXT(novplus_data[[#This Row],[Date]], "YYYY")</f>
        <v>2017</v>
      </c>
      <c r="F1109" s="43" t="str">
        <f>TEXT(novplus_data[[#This Row],[Date]], "MMM")</f>
        <v>Sep</v>
      </c>
      <c r="G1109" t="str">
        <f>VLOOKUP(I1109,[1]LibPAS_data!$A$2:$C$601,3,FALSE)</f>
        <v>Maricopa</v>
      </c>
      <c r="H1109" t="str">
        <f>VLOOKUP(I1109,[1]LibPAS_data!$A$2:$C$601,2,FALSE)</f>
        <v>Desert Foothills Branch Library</v>
      </c>
      <c r="I1109" s="3" t="s">
        <v>47</v>
      </c>
      <c r="J1109" s="37" t="s">
        <v>109</v>
      </c>
      <c r="K1109" s="47" t="s">
        <v>15</v>
      </c>
      <c r="L1109" s="37" t="s">
        <v>16</v>
      </c>
      <c r="M1109" s="47">
        <v>6</v>
      </c>
      <c r="N1109" s="47">
        <v>7</v>
      </c>
      <c r="O1109" s="47">
        <v>0</v>
      </c>
      <c r="S1109" s="47">
        <v>4</v>
      </c>
      <c r="V1109" s="47">
        <v>0</v>
      </c>
      <c r="W1109" s="47">
        <v>7</v>
      </c>
      <c r="Y1109" s="47">
        <v>4</v>
      </c>
      <c r="Z1109" s="47">
        <v>0</v>
      </c>
      <c r="AA1109" s="47">
        <v>0</v>
      </c>
    </row>
    <row r="1110" spans="1:27" x14ac:dyDescent="0.3">
      <c r="A1110">
        <f>VLOOKUP(novplus_data[[#This Row],[Locationid]], [1]LibPAS_data!$A$2:$D$264, 4, FALSE)</f>
        <v>7004</v>
      </c>
      <c r="B1110" s="8" t="str">
        <f>TEXT(C1110,"yyyy")&amp;"-"&amp;"Q"&amp;LOOKUP(MONTH(C1110),{1,4,7,10},{1,2,3,4})</f>
        <v>2017-Q3</v>
      </c>
      <c r="C1110" s="9">
        <v>42948</v>
      </c>
      <c r="D1110" s="43">
        <f>YEAR(DATE(YEAR(novplus_data[[#This Row],[Date]]), MONTH(novplus_data[[#This Row],[Date]])+6,1))</f>
        <v>2018</v>
      </c>
      <c r="E1110" t="str">
        <f>TEXT(novplus_data[[#This Row],[Date]], "YYYY")</f>
        <v>2017</v>
      </c>
      <c r="F1110" s="43" t="str">
        <f>TEXT(novplus_data[[#This Row],[Date]], "MMM")</f>
        <v>Aug</v>
      </c>
      <c r="G1110" t="str">
        <f>VLOOKUP(I1110,[1]LibPAS_data!$A$2:$C$601,3,FALSE)</f>
        <v>Maricopa</v>
      </c>
      <c r="H1110" t="str">
        <f>VLOOKUP(I1110,[1]LibPAS_data!$A$2:$C$601,2,FALSE)</f>
        <v>Desert Foothills Branch Library</v>
      </c>
      <c r="I1110" s="3" t="s">
        <v>47</v>
      </c>
      <c r="J1110" s="37" t="s">
        <v>109</v>
      </c>
      <c r="K1110" s="47" t="s">
        <v>15</v>
      </c>
      <c r="L1110" s="37" t="s">
        <v>16</v>
      </c>
      <c r="M1110" s="47">
        <v>7</v>
      </c>
      <c r="N1110" s="47">
        <v>7</v>
      </c>
      <c r="O1110" s="47">
        <v>0</v>
      </c>
      <c r="S1110" s="47">
        <v>3</v>
      </c>
      <c r="V1110" s="47">
        <v>0</v>
      </c>
      <c r="W1110" s="47">
        <v>7</v>
      </c>
      <c r="Y1110" s="47">
        <v>3</v>
      </c>
      <c r="Z1110" s="47">
        <v>0</v>
      </c>
      <c r="AA1110" s="47">
        <v>0</v>
      </c>
    </row>
    <row r="1111" spans="1:27" x14ac:dyDescent="0.3">
      <c r="A1111">
        <f>VLOOKUP(novplus_data[[#This Row],[Locationid]], [1]LibPAS_data!$A$2:$D$264, 4, FALSE)</f>
        <v>7004</v>
      </c>
      <c r="B1111" s="8" t="str">
        <f>TEXT(C1111,"yyyy")&amp;"-"&amp;"Q"&amp;LOOKUP(MONTH(C1111),{1,4,7,10},{1,2,3,4})</f>
        <v>2017-Q3</v>
      </c>
      <c r="C1111" s="9">
        <v>42917</v>
      </c>
      <c r="D1111" s="43">
        <f>YEAR(DATE(YEAR(novplus_data[[#This Row],[Date]]), MONTH(novplus_data[[#This Row],[Date]])+6,1))</f>
        <v>2018</v>
      </c>
      <c r="E1111" t="str">
        <f>TEXT(novplus_data[[#This Row],[Date]], "YYYY")</f>
        <v>2017</v>
      </c>
      <c r="F1111" s="43" t="str">
        <f>TEXT(novplus_data[[#This Row],[Date]], "MMM")</f>
        <v>Jul</v>
      </c>
      <c r="G1111" t="str">
        <f>VLOOKUP(I1111,[1]LibPAS_data!$A$2:$C$601,3,FALSE)</f>
        <v>Maricopa</v>
      </c>
      <c r="H1111" t="str">
        <f>VLOOKUP(I1111,[1]LibPAS_data!$A$2:$C$601,2,FALSE)</f>
        <v>Desert Foothills Branch Library</v>
      </c>
      <c r="I1111" s="3" t="s">
        <v>47</v>
      </c>
      <c r="J1111" s="37" t="s">
        <v>109</v>
      </c>
      <c r="K1111" s="47" t="s">
        <v>15</v>
      </c>
      <c r="L1111" s="37" t="s">
        <v>16</v>
      </c>
      <c r="M1111" s="47">
        <v>10</v>
      </c>
      <c r="N1111" s="47">
        <v>25</v>
      </c>
      <c r="O1111" s="47">
        <v>0</v>
      </c>
      <c r="S1111" s="47">
        <v>10</v>
      </c>
      <c r="V1111" s="47">
        <v>1</v>
      </c>
      <c r="W1111" s="47">
        <v>25</v>
      </c>
      <c r="Y1111" s="47">
        <v>11</v>
      </c>
      <c r="Z1111" s="47">
        <v>1</v>
      </c>
      <c r="AA1111" s="47">
        <v>0</v>
      </c>
    </row>
    <row r="1112" spans="1:27" x14ac:dyDescent="0.3">
      <c r="A1112">
        <f>VLOOKUP(novplus_data[[#This Row],[Locationid]], [1]LibPAS_data!$A$2:$D$264, 4, FALSE)</f>
        <v>7004</v>
      </c>
      <c r="B1112" s="8" t="str">
        <f>TEXT(C1112,"yyyy")&amp;"-"&amp;"Q"&amp;LOOKUP(MONTH(C1112),{1,4,7,10},{1,2,3,4})</f>
        <v>2017-Q2</v>
      </c>
      <c r="C1112" s="9">
        <v>42887</v>
      </c>
      <c r="D1112" s="43">
        <f>YEAR(DATE(YEAR(novplus_data[[#This Row],[Date]]), MONTH(novplus_data[[#This Row],[Date]])+6,1))</f>
        <v>2017</v>
      </c>
      <c r="E1112" t="str">
        <f>TEXT(novplus_data[[#This Row],[Date]], "YYYY")</f>
        <v>2017</v>
      </c>
      <c r="F1112" s="43" t="str">
        <f>TEXT(novplus_data[[#This Row],[Date]], "MMM")</f>
        <v>Jun</v>
      </c>
      <c r="G1112" t="str">
        <f>VLOOKUP(I1112,[1]LibPAS_data!$A$2:$C$601,3,FALSE)</f>
        <v>Maricopa</v>
      </c>
      <c r="H1112" t="str">
        <f>VLOOKUP(I1112,[1]LibPAS_data!$A$2:$C$601,2,FALSE)</f>
        <v>Desert Foothills Branch Library</v>
      </c>
      <c r="I1112" s="3" t="s">
        <v>47</v>
      </c>
      <c r="J1112" s="37" t="s">
        <v>109</v>
      </c>
      <c r="K1112" s="47" t="s">
        <v>15</v>
      </c>
      <c r="L1112" s="37" t="s">
        <v>16</v>
      </c>
      <c r="M1112" s="47">
        <v>13</v>
      </c>
      <c r="N1112" s="47">
        <v>31</v>
      </c>
      <c r="O1112" s="47">
        <v>0</v>
      </c>
      <c r="S1112" s="47">
        <v>12</v>
      </c>
      <c r="V1112" s="47">
        <v>0</v>
      </c>
      <c r="W1112" s="47">
        <v>31</v>
      </c>
      <c r="Y1112" s="47">
        <v>12</v>
      </c>
      <c r="Z1112" s="47">
        <v>0</v>
      </c>
      <c r="AA1112" s="47">
        <v>0</v>
      </c>
    </row>
    <row r="1113" spans="1:27" x14ac:dyDescent="0.3">
      <c r="A1113">
        <f>VLOOKUP(novplus_data[[#This Row],[Locationid]], [1]LibPAS_data!$A$2:$D$264, 4, FALSE)</f>
        <v>7004</v>
      </c>
      <c r="B1113" s="8" t="str">
        <f>TEXT(C1113,"yyyy")&amp;"-"&amp;"Q"&amp;LOOKUP(MONTH(C1113),{1,4,7,10},{1,2,3,4})</f>
        <v>2017-Q2</v>
      </c>
      <c r="C1113" s="9">
        <v>42856</v>
      </c>
      <c r="D1113" s="43">
        <f>YEAR(DATE(YEAR(novplus_data[[#This Row],[Date]]), MONTH(novplus_data[[#This Row],[Date]])+6,1))</f>
        <v>2017</v>
      </c>
      <c r="E1113" t="str">
        <f>TEXT(novplus_data[[#This Row],[Date]], "YYYY")</f>
        <v>2017</v>
      </c>
      <c r="F1113" s="43" t="str">
        <f>TEXT(novplus_data[[#This Row],[Date]], "MMM")</f>
        <v>May</v>
      </c>
      <c r="G1113" t="str">
        <f>VLOOKUP(I1113,[1]LibPAS_data!$A$2:$C$601,3,FALSE)</f>
        <v>Maricopa</v>
      </c>
      <c r="H1113" t="str">
        <f>VLOOKUP(I1113,[1]LibPAS_data!$A$2:$C$601,2,FALSE)</f>
        <v>Desert Foothills Branch Library</v>
      </c>
      <c r="I1113" s="3" t="s">
        <v>47</v>
      </c>
      <c r="J1113" s="37" t="s">
        <v>109</v>
      </c>
      <c r="K1113" s="47" t="s">
        <v>15</v>
      </c>
      <c r="L1113" s="37" t="s">
        <v>16</v>
      </c>
      <c r="M1113" s="47">
        <v>4</v>
      </c>
      <c r="N1113" s="47">
        <v>3</v>
      </c>
      <c r="O1113" s="47">
        <v>0</v>
      </c>
      <c r="S1113" s="47">
        <v>2</v>
      </c>
      <c r="V1113" s="47">
        <v>0</v>
      </c>
      <c r="W1113" s="47">
        <v>3</v>
      </c>
      <c r="Y1113" s="47">
        <v>2</v>
      </c>
      <c r="Z1113" s="47">
        <v>0</v>
      </c>
      <c r="AA1113" s="47">
        <v>0</v>
      </c>
    </row>
    <row r="1114" spans="1:27" x14ac:dyDescent="0.3">
      <c r="A1114">
        <f>VLOOKUP(novplus_data[[#This Row],[Locationid]], [1]LibPAS_data!$A$2:$D$264, 4, FALSE)</f>
        <v>7004</v>
      </c>
      <c r="B1114" s="8" t="str">
        <f>TEXT(C1114,"yyyy")&amp;"-"&amp;"Q"&amp;LOOKUP(MONTH(C1114),{1,4,7,10},{1,2,3,4})</f>
        <v>2017-Q2</v>
      </c>
      <c r="C1114" s="9">
        <v>42826</v>
      </c>
      <c r="D1114" s="43">
        <f>YEAR(DATE(YEAR(novplus_data[[#This Row],[Date]]), MONTH(novplus_data[[#This Row],[Date]])+6,1))</f>
        <v>2017</v>
      </c>
      <c r="E1114" t="str">
        <f>TEXT(novplus_data[[#This Row],[Date]], "YYYY")</f>
        <v>2017</v>
      </c>
      <c r="F1114" s="43" t="str">
        <f>TEXT(novplus_data[[#This Row],[Date]], "MMM")</f>
        <v>Apr</v>
      </c>
      <c r="G1114" t="str">
        <f>VLOOKUP(I1114,[1]LibPAS_data!$A$2:$C$601,3,FALSE)</f>
        <v>Maricopa</v>
      </c>
      <c r="H1114" t="str">
        <f>VLOOKUP(I1114,[1]LibPAS_data!$A$2:$C$601,2,FALSE)</f>
        <v>Desert Foothills Branch Library</v>
      </c>
      <c r="I1114" s="3" t="s">
        <v>47</v>
      </c>
      <c r="J1114" s="37" t="s">
        <v>109</v>
      </c>
      <c r="K1114" s="47" t="s">
        <v>15</v>
      </c>
      <c r="L1114" s="37" t="s">
        <v>16</v>
      </c>
      <c r="M1114" s="47">
        <v>2</v>
      </c>
      <c r="N1114" s="47">
        <v>2</v>
      </c>
      <c r="O1114" s="47">
        <v>0</v>
      </c>
      <c r="S1114" s="47">
        <v>0</v>
      </c>
      <c r="V1114" s="47">
        <v>0</v>
      </c>
      <c r="W1114" s="47">
        <v>2</v>
      </c>
      <c r="Y1114" s="47">
        <v>0</v>
      </c>
      <c r="Z1114" s="47">
        <v>0</v>
      </c>
      <c r="AA1114" s="47">
        <v>0</v>
      </c>
    </row>
    <row r="1115" spans="1:27" x14ac:dyDescent="0.3">
      <c r="A1115">
        <f>VLOOKUP(novplus_data[[#This Row],[Locationid]], [1]LibPAS_data!$A$2:$D$264, 4, FALSE)</f>
        <v>7004</v>
      </c>
      <c r="B1115" s="8" t="str">
        <f>TEXT(C1115,"yyyy")&amp;"-"&amp;"Q"&amp;LOOKUP(MONTH(C1115),{1,4,7,10},{1,2,3,4})</f>
        <v>2017-Q1</v>
      </c>
      <c r="C1115" s="9">
        <v>42795</v>
      </c>
      <c r="D1115" s="43">
        <f>YEAR(DATE(YEAR(novplus_data[[#This Row],[Date]]), MONTH(novplus_data[[#This Row],[Date]])+6,1))</f>
        <v>2017</v>
      </c>
      <c r="E1115" t="str">
        <f>TEXT(novplus_data[[#This Row],[Date]], "YYYY")</f>
        <v>2017</v>
      </c>
      <c r="F1115" s="43" t="str">
        <f>TEXT(novplus_data[[#This Row],[Date]], "MMM")</f>
        <v>Mar</v>
      </c>
      <c r="G1115" t="str">
        <f>VLOOKUP(I1115,[1]LibPAS_data!$A$2:$C$601,3,FALSE)</f>
        <v>Maricopa</v>
      </c>
      <c r="H1115" t="str">
        <f>VLOOKUP(I1115,[1]LibPAS_data!$A$2:$C$601,2,FALSE)</f>
        <v>Desert Foothills Branch Library</v>
      </c>
      <c r="I1115" s="3" t="s">
        <v>47</v>
      </c>
      <c r="J1115" s="37" t="s">
        <v>109</v>
      </c>
      <c r="K1115" s="47" t="s">
        <v>15</v>
      </c>
      <c r="L1115" s="37" t="s">
        <v>16</v>
      </c>
      <c r="M1115" s="47">
        <v>9</v>
      </c>
      <c r="N1115" s="47">
        <v>5</v>
      </c>
      <c r="O1115" s="47">
        <v>0</v>
      </c>
      <c r="S1115" s="47">
        <v>6</v>
      </c>
      <c r="V1115" s="47">
        <v>2</v>
      </c>
      <c r="W1115" s="47">
        <v>5</v>
      </c>
      <c r="Y1115" s="47">
        <v>8</v>
      </c>
      <c r="Z1115" s="47">
        <v>2</v>
      </c>
      <c r="AA1115" s="47">
        <v>0</v>
      </c>
    </row>
    <row r="1116" spans="1:27" x14ac:dyDescent="0.3">
      <c r="A1116">
        <f>VLOOKUP(novplus_data[[#This Row],[Locationid]], [1]LibPAS_data!$A$2:$D$264, 4, FALSE)</f>
        <v>7004</v>
      </c>
      <c r="B1116" s="8" t="str">
        <f>TEXT(C1116,"yyyy")&amp;"-"&amp;"Q"&amp;LOOKUP(MONTH(C1116),{1,4,7,10},{1,2,3,4})</f>
        <v>2016-Q4</v>
      </c>
      <c r="C1116" s="9">
        <v>42705</v>
      </c>
      <c r="D1116" s="43">
        <f>YEAR(DATE(YEAR(novplus_data[[#This Row],[Date]]), MONTH(novplus_data[[#This Row],[Date]])+6,1))</f>
        <v>2017</v>
      </c>
      <c r="E1116" t="str">
        <f>TEXT(novplus_data[[#This Row],[Date]], "YYYY")</f>
        <v>2016</v>
      </c>
      <c r="F1116" s="43" t="str">
        <f>TEXT(novplus_data[[#This Row],[Date]], "MMM")</f>
        <v>Dec</v>
      </c>
      <c r="G1116" t="str">
        <f>VLOOKUP(I1116,[1]LibPAS_data!$A$2:$C$601,3,FALSE)</f>
        <v>Maricopa</v>
      </c>
      <c r="H1116" t="str">
        <f>VLOOKUP(I1116,[1]LibPAS_data!$A$2:$C$601,2,FALSE)</f>
        <v>Desert Foothills Branch Library</v>
      </c>
      <c r="I1116" s="3" t="s">
        <v>47</v>
      </c>
      <c r="J1116" s="37" t="s">
        <v>109</v>
      </c>
      <c r="K1116" s="47" t="s">
        <v>15</v>
      </c>
      <c r="L1116" s="37" t="s">
        <v>16</v>
      </c>
      <c r="M1116" s="47">
        <v>2</v>
      </c>
      <c r="N1116" s="47">
        <v>1</v>
      </c>
      <c r="O1116" s="47">
        <v>0</v>
      </c>
      <c r="S1116" s="47">
        <v>1</v>
      </c>
      <c r="V1116" s="47">
        <v>0</v>
      </c>
      <c r="W1116" s="47">
        <v>1</v>
      </c>
      <c r="Y1116" s="47">
        <v>1</v>
      </c>
      <c r="Z1116" s="47">
        <v>0</v>
      </c>
      <c r="AA1116" s="47">
        <v>0</v>
      </c>
    </row>
    <row r="1117" spans="1:27" x14ac:dyDescent="0.3">
      <c r="A1117">
        <f>VLOOKUP(novplus_data[[#This Row],[Locationid]], [1]LibPAS_data!$A$2:$D$264, 4, FALSE)</f>
        <v>7004</v>
      </c>
      <c r="B1117" s="8" t="str">
        <f>TEXT(C1117,"yyyy")&amp;"-"&amp;"Q"&amp;LOOKUP(MONTH(C1117),{1,4,7,10},{1,2,3,4})</f>
        <v>2016-Q3</v>
      </c>
      <c r="C1117" s="9">
        <v>42583</v>
      </c>
      <c r="D1117" s="43">
        <f>YEAR(DATE(YEAR(novplus_data[[#This Row],[Date]]), MONTH(novplus_data[[#This Row],[Date]])+6,1))</f>
        <v>2017</v>
      </c>
      <c r="E1117" t="str">
        <f>TEXT(novplus_data[[#This Row],[Date]], "YYYY")</f>
        <v>2016</v>
      </c>
      <c r="F1117" s="43" t="str">
        <f>TEXT(novplus_data[[#This Row],[Date]], "MMM")</f>
        <v>Aug</v>
      </c>
      <c r="G1117" t="str">
        <f>VLOOKUP(I1117,[1]LibPAS_data!$A$2:$C$601,3,FALSE)</f>
        <v>Maricopa</v>
      </c>
      <c r="H1117" t="str">
        <f>VLOOKUP(I1117,[1]LibPAS_data!$A$2:$C$601,2,FALSE)</f>
        <v>Desert Foothills Branch Library</v>
      </c>
      <c r="I1117" s="3" t="s">
        <v>47</v>
      </c>
      <c r="J1117" s="37" t="s">
        <v>109</v>
      </c>
      <c r="K1117" s="47" t="s">
        <v>15</v>
      </c>
      <c r="L1117" s="37" t="s">
        <v>16</v>
      </c>
      <c r="M1117" s="47">
        <v>2</v>
      </c>
      <c r="N1117" s="47">
        <v>1</v>
      </c>
      <c r="O1117" s="47">
        <v>0</v>
      </c>
      <c r="S1117" s="47">
        <v>1</v>
      </c>
      <c r="V1117" s="47">
        <v>0</v>
      </c>
      <c r="W1117" s="47">
        <v>1</v>
      </c>
      <c r="Y1117" s="47">
        <v>1</v>
      </c>
      <c r="Z1117" s="47">
        <v>0</v>
      </c>
      <c r="AA1117" s="47">
        <v>0</v>
      </c>
    </row>
    <row r="1118" spans="1:27" x14ac:dyDescent="0.3">
      <c r="A1118">
        <f>VLOOKUP(novplus_data[[#This Row],[Locationid]], [1]LibPAS_data!$A$2:$D$264, 4, FALSE)</f>
        <v>7004</v>
      </c>
      <c r="B1118" s="8" t="str">
        <f>TEXT(C1118,"yyyy")&amp;"-"&amp;"Q"&amp;LOOKUP(MONTH(C1118),{1,4,7,10},{1,2,3,4})</f>
        <v>2016-Q2</v>
      </c>
      <c r="C1118" s="9">
        <v>42522</v>
      </c>
      <c r="D1118" s="43">
        <f>YEAR(DATE(YEAR(novplus_data[[#This Row],[Date]]), MONTH(novplus_data[[#This Row],[Date]])+6,1))</f>
        <v>2016</v>
      </c>
      <c r="E1118" t="str">
        <f>TEXT(novplus_data[[#This Row],[Date]], "YYYY")</f>
        <v>2016</v>
      </c>
      <c r="F1118" s="43" t="str">
        <f>TEXT(novplus_data[[#This Row],[Date]], "MMM")</f>
        <v>Jun</v>
      </c>
      <c r="G1118" t="str">
        <f>VLOOKUP(I1118,[1]LibPAS_data!$A$2:$C$601,3,FALSE)</f>
        <v>Maricopa</v>
      </c>
      <c r="H1118" t="str">
        <f>VLOOKUP(I1118,[1]LibPAS_data!$A$2:$C$601,2,FALSE)</f>
        <v>Desert Foothills Branch Library</v>
      </c>
      <c r="I1118" s="3" t="s">
        <v>47</v>
      </c>
      <c r="J1118" s="37" t="s">
        <v>109</v>
      </c>
      <c r="K1118" s="47" t="s">
        <v>15</v>
      </c>
      <c r="L1118" s="37" t="s">
        <v>16</v>
      </c>
      <c r="M1118" s="47">
        <v>4</v>
      </c>
      <c r="N1118" s="47">
        <v>3</v>
      </c>
      <c r="O1118" s="47">
        <v>0</v>
      </c>
      <c r="S1118" s="47">
        <v>5</v>
      </c>
      <c r="V1118" s="47">
        <v>3</v>
      </c>
      <c r="W1118" s="47">
        <v>3</v>
      </c>
      <c r="Y1118" s="47">
        <v>8</v>
      </c>
      <c r="Z1118" s="47">
        <v>3</v>
      </c>
      <c r="AA1118" s="47">
        <v>0</v>
      </c>
    </row>
    <row r="1119" spans="1:27" x14ac:dyDescent="0.3">
      <c r="A1119">
        <f>VLOOKUP(novplus_data[[#This Row],[Locationid]], [1]LibPAS_data!$A$2:$D$264, 4, FALSE)</f>
        <v>7004</v>
      </c>
      <c r="B1119" s="8" t="str">
        <f>TEXT(C1119,"yyyy")&amp;"-"&amp;"Q"&amp;LOOKUP(MONTH(C1119),{1,4,7,10},{1,2,3,4})</f>
        <v>2016-Q2</v>
      </c>
      <c r="C1119" s="9">
        <v>42461</v>
      </c>
      <c r="D1119" s="43">
        <f>YEAR(DATE(YEAR(novplus_data[[#This Row],[Date]]), MONTH(novplus_data[[#This Row],[Date]])+6,1))</f>
        <v>2016</v>
      </c>
      <c r="E1119" t="str">
        <f>TEXT(novplus_data[[#This Row],[Date]], "YYYY")</f>
        <v>2016</v>
      </c>
      <c r="F1119" s="43" t="str">
        <f>TEXT(novplus_data[[#This Row],[Date]], "MMM")</f>
        <v>Apr</v>
      </c>
      <c r="G1119" t="str">
        <f>VLOOKUP(I1119,[1]LibPAS_data!$A$2:$C$601,3,FALSE)</f>
        <v>Maricopa</v>
      </c>
      <c r="H1119" t="str">
        <f>VLOOKUP(I1119,[1]LibPAS_data!$A$2:$C$601,2,FALSE)</f>
        <v>Desert Foothills Branch Library</v>
      </c>
      <c r="I1119" s="3" t="s">
        <v>47</v>
      </c>
      <c r="J1119" s="37" t="s">
        <v>109</v>
      </c>
      <c r="K1119" s="47" t="s">
        <v>15</v>
      </c>
      <c r="L1119" s="37" t="s">
        <v>16</v>
      </c>
      <c r="M1119" s="47">
        <v>2</v>
      </c>
      <c r="N1119" s="47">
        <v>2</v>
      </c>
      <c r="O1119" s="47">
        <v>0</v>
      </c>
      <c r="S1119" s="47">
        <v>2</v>
      </c>
      <c r="V1119" s="47">
        <v>0</v>
      </c>
      <c r="W1119" s="47">
        <v>2</v>
      </c>
      <c r="Y1119" s="47">
        <v>2</v>
      </c>
      <c r="Z1119" s="47">
        <v>0</v>
      </c>
      <c r="AA1119" s="47">
        <v>0</v>
      </c>
    </row>
    <row r="1120" spans="1:27" x14ac:dyDescent="0.3">
      <c r="A1120" s="2">
        <f>VLOOKUP(novplus_data[[#This Row],[Locationid]], [1]LibPAS_data!$A$2:$D$264, 4, FALSE)</f>
        <v>7004</v>
      </c>
      <c r="B1120" s="14" t="str">
        <f>TEXT(C1120,"yyyy")&amp;"-"&amp;"Q"&amp;LOOKUP(MONTH(C1120),{1,4,7,10},{1,2,3,4})</f>
        <v>2016-Q1</v>
      </c>
      <c r="C1120" s="15">
        <v>42430</v>
      </c>
      <c r="D1120" s="43">
        <f>YEAR(DATE(YEAR(novplus_data[[#This Row],[Date]]), MONTH(novplus_data[[#This Row],[Date]])+6,1))</f>
        <v>2016</v>
      </c>
      <c r="E1120" s="2" t="str">
        <f>TEXT(novplus_data[[#This Row],[Date]], "YYYY")</f>
        <v>2016</v>
      </c>
      <c r="F1120" s="43" t="str">
        <f>TEXT(novplus_data[[#This Row],[Date]], "MMM")</f>
        <v>Mar</v>
      </c>
      <c r="G1120" s="2" t="str">
        <f>VLOOKUP(I1120,[1]LibPAS_data!$A$2:$C$601,3,FALSE)</f>
        <v>Maricopa</v>
      </c>
      <c r="H1120" s="2" t="str">
        <f>VLOOKUP(I1120,[1]LibPAS_data!$A$2:$C$601,2,FALSE)</f>
        <v>Desert Foothills Branch Library</v>
      </c>
      <c r="I1120" s="38" t="s">
        <v>47</v>
      </c>
      <c r="J1120" s="2" t="s">
        <v>109</v>
      </c>
      <c r="K1120" s="49" t="s">
        <v>15</v>
      </c>
      <c r="L1120" s="2" t="s">
        <v>16</v>
      </c>
      <c r="M1120" s="49">
        <v>2</v>
      </c>
      <c r="N1120" s="49">
        <v>1</v>
      </c>
      <c r="O1120" s="49">
        <v>0</v>
      </c>
      <c r="P1120" s="2"/>
      <c r="Q1120" s="2"/>
      <c r="R1120" s="2"/>
      <c r="S1120" s="49">
        <v>4</v>
      </c>
      <c r="T1120" s="2"/>
      <c r="U1120" s="2"/>
      <c r="V1120" s="49">
        <v>0</v>
      </c>
      <c r="W1120" s="49">
        <v>1</v>
      </c>
      <c r="X1120" s="2"/>
      <c r="Y1120" s="49">
        <v>4</v>
      </c>
      <c r="Z1120" s="49">
        <v>0</v>
      </c>
      <c r="AA1120" s="49">
        <v>0</v>
      </c>
    </row>
    <row r="1121" spans="1:27" x14ac:dyDescent="0.3">
      <c r="A1121">
        <f>VLOOKUP(novplus_data[[#This Row],[Locationid]], [1]LibPAS_data!$A$2:$D$264, 4, FALSE)</f>
        <v>102303</v>
      </c>
      <c r="B1121" s="8" t="str">
        <f>TEXT(C1121,"yyyy")&amp;"-"&amp;"Q"&amp;LOOKUP(MONTH(C1121),{1,4,7,10},{1,2,3,4})</f>
        <v>2017-Q4</v>
      </c>
      <c r="C1121" s="9">
        <v>43070</v>
      </c>
      <c r="D1121" s="43">
        <f>YEAR(DATE(YEAR(novplus_data[[#This Row],[Date]]), MONTH(novplus_data[[#This Row],[Date]])+6,1))</f>
        <v>2018</v>
      </c>
      <c r="E1121" t="str">
        <f>TEXT(novplus_data[[#This Row],[Date]], "YYYY")</f>
        <v>2017</v>
      </c>
      <c r="F1121" s="43" t="str">
        <f>TEXT(novplus_data[[#This Row],[Date]], "MMM")</f>
        <v>Dec</v>
      </c>
      <c r="G1121" t="str">
        <f>VLOOKUP(I1121,[1]LibPAS_data!$A$2:$C$601,3,FALSE)</f>
        <v>Maricopa</v>
      </c>
      <c r="H1121" t="str">
        <f>VLOOKUP(I1121,[1]LibPAS_data!$A$2:$C$601,2,FALSE)</f>
        <v xml:space="preserve">Glendale Public Library </v>
      </c>
      <c r="I1121" s="3" t="s">
        <v>48</v>
      </c>
      <c r="J1121" s="37" t="s">
        <v>109</v>
      </c>
      <c r="K1121" s="47" t="s">
        <v>15</v>
      </c>
      <c r="L1121" s="37" t="s">
        <v>16</v>
      </c>
      <c r="M1121" s="47">
        <v>34</v>
      </c>
      <c r="N1121" s="47">
        <v>77</v>
      </c>
      <c r="O1121" s="47">
        <v>0</v>
      </c>
      <c r="P1121" s="47">
        <v>0</v>
      </c>
      <c r="S1121" s="47">
        <v>53</v>
      </c>
      <c r="W1121" s="47">
        <v>77</v>
      </c>
      <c r="Y1121" s="47">
        <v>53</v>
      </c>
      <c r="Z1121" s="47">
        <v>0</v>
      </c>
      <c r="AA1121" s="47">
        <v>0</v>
      </c>
    </row>
    <row r="1122" spans="1:27" x14ac:dyDescent="0.3">
      <c r="A1122">
        <f>VLOOKUP(novplus_data[[#This Row],[Locationid]], [1]LibPAS_data!$A$2:$D$264, 4, FALSE)</f>
        <v>102303</v>
      </c>
      <c r="B1122" s="8" t="str">
        <f>TEXT(C1122,"yyyy")&amp;"-"&amp;"Q"&amp;LOOKUP(MONTH(C1122),{1,4,7,10},{1,2,3,4})</f>
        <v>2017-Q4</v>
      </c>
      <c r="C1122" s="9">
        <v>43040</v>
      </c>
      <c r="D1122" s="43">
        <f>YEAR(DATE(YEAR(novplus_data[[#This Row],[Date]]), MONTH(novplus_data[[#This Row],[Date]])+6,1))</f>
        <v>2018</v>
      </c>
      <c r="E1122" t="str">
        <f>TEXT(novplus_data[[#This Row],[Date]], "YYYY")</f>
        <v>2017</v>
      </c>
      <c r="F1122" s="43" t="str">
        <f>TEXT(novplus_data[[#This Row],[Date]], "MMM")</f>
        <v>Nov</v>
      </c>
      <c r="G1122" t="str">
        <f>VLOOKUP(I1122,[1]LibPAS_data!$A$2:$C$601,3,FALSE)</f>
        <v>Maricopa</v>
      </c>
      <c r="H1122" t="str">
        <f>VLOOKUP(I1122,[1]LibPAS_data!$A$2:$C$601,2,FALSE)</f>
        <v xml:space="preserve">Glendale Public Library </v>
      </c>
      <c r="I1122" s="3" t="s">
        <v>48</v>
      </c>
      <c r="J1122" s="37" t="s">
        <v>109</v>
      </c>
      <c r="K1122" s="47" t="s">
        <v>15</v>
      </c>
      <c r="L1122" s="37" t="s">
        <v>16</v>
      </c>
      <c r="M1122" s="47">
        <v>16</v>
      </c>
      <c r="N1122" s="47">
        <v>42</v>
      </c>
      <c r="O1122" s="47">
        <v>1</v>
      </c>
      <c r="P1122" s="47">
        <v>1</v>
      </c>
      <c r="S1122" s="47">
        <v>16</v>
      </c>
      <c r="W1122" s="47">
        <v>42</v>
      </c>
      <c r="Y1122" s="47">
        <v>17</v>
      </c>
      <c r="Z1122" s="47">
        <v>0</v>
      </c>
      <c r="AA1122" s="47">
        <v>0</v>
      </c>
    </row>
    <row r="1123" spans="1:27" x14ac:dyDescent="0.3">
      <c r="A1123">
        <f>VLOOKUP(novplus_data[[#This Row],[Locationid]], [1]LibPAS_data!$A$2:$D$264, 4, FALSE)</f>
        <v>102303</v>
      </c>
      <c r="B1123" s="8" t="str">
        <f>TEXT(C1123,"yyyy")&amp;"-"&amp;"Q"&amp;LOOKUP(MONTH(C1123),{1,4,7,10},{1,2,3,4})</f>
        <v>2017-Q4</v>
      </c>
      <c r="C1123" s="9">
        <v>43009</v>
      </c>
      <c r="D1123" s="43">
        <f>YEAR(DATE(YEAR(novplus_data[[#This Row],[Date]]), MONTH(novplus_data[[#This Row],[Date]])+6,1))</f>
        <v>2018</v>
      </c>
      <c r="E1123" t="str">
        <f>TEXT(novplus_data[[#This Row],[Date]], "YYYY")</f>
        <v>2017</v>
      </c>
      <c r="F1123" s="43" t="str">
        <f>TEXT(novplus_data[[#This Row],[Date]], "MMM")</f>
        <v>Oct</v>
      </c>
      <c r="G1123" t="str">
        <f>VLOOKUP(I1123,[1]LibPAS_data!$A$2:$C$601,3,FALSE)</f>
        <v>Maricopa</v>
      </c>
      <c r="H1123" t="str">
        <f>VLOOKUP(I1123,[1]LibPAS_data!$A$2:$C$601,2,FALSE)</f>
        <v xml:space="preserve">Glendale Public Library </v>
      </c>
      <c r="I1123" s="3" t="s">
        <v>48</v>
      </c>
      <c r="J1123" s="37" t="s">
        <v>109</v>
      </c>
      <c r="K1123" s="47" t="s">
        <v>15</v>
      </c>
      <c r="L1123" s="37" t="s">
        <v>16</v>
      </c>
      <c r="M1123" s="47">
        <v>7</v>
      </c>
      <c r="N1123" s="47">
        <v>15</v>
      </c>
      <c r="O1123" s="47">
        <v>0</v>
      </c>
      <c r="P1123" s="47">
        <v>0</v>
      </c>
      <c r="S1123" s="47">
        <v>4</v>
      </c>
      <c r="W1123" s="47">
        <v>15</v>
      </c>
      <c r="Y1123" s="47">
        <v>4</v>
      </c>
      <c r="Z1123" s="47">
        <v>0</v>
      </c>
      <c r="AA1123" s="47">
        <v>0</v>
      </c>
    </row>
    <row r="1124" spans="1:27" x14ac:dyDescent="0.3">
      <c r="A1124">
        <f>VLOOKUP(novplus_data[[#This Row],[Locationid]], [1]LibPAS_data!$A$2:$D$264, 4, FALSE)</f>
        <v>102303</v>
      </c>
      <c r="B1124" s="8" t="str">
        <f>TEXT(C1124,"yyyy")&amp;"-"&amp;"Q"&amp;LOOKUP(MONTH(C1124),{1,4,7,10},{1,2,3,4})</f>
        <v>2017-Q3</v>
      </c>
      <c r="C1124" s="9">
        <v>42979</v>
      </c>
      <c r="D1124" s="43">
        <f>YEAR(DATE(YEAR(novplus_data[[#This Row],[Date]]), MONTH(novplus_data[[#This Row],[Date]])+6,1))</f>
        <v>2018</v>
      </c>
      <c r="E1124" t="str">
        <f>TEXT(novplus_data[[#This Row],[Date]], "YYYY")</f>
        <v>2017</v>
      </c>
      <c r="F1124" s="43" t="str">
        <f>TEXT(novplus_data[[#This Row],[Date]], "MMM")</f>
        <v>Sep</v>
      </c>
      <c r="G1124" t="str">
        <f>VLOOKUP(I1124,[1]LibPAS_data!$A$2:$C$601,3,FALSE)</f>
        <v>Maricopa</v>
      </c>
      <c r="H1124" t="str">
        <f>VLOOKUP(I1124,[1]LibPAS_data!$A$2:$C$601,2,FALSE)</f>
        <v xml:space="preserve">Glendale Public Library </v>
      </c>
      <c r="I1124" s="3" t="s">
        <v>48</v>
      </c>
      <c r="J1124" s="37" t="s">
        <v>109</v>
      </c>
      <c r="K1124" s="47" t="s">
        <v>15</v>
      </c>
      <c r="L1124" s="37" t="s">
        <v>16</v>
      </c>
      <c r="M1124" s="47">
        <v>51</v>
      </c>
      <c r="N1124" s="47">
        <v>87</v>
      </c>
      <c r="O1124" s="47">
        <v>0</v>
      </c>
      <c r="P1124" s="47">
        <v>0</v>
      </c>
      <c r="S1124" s="47">
        <v>49</v>
      </c>
      <c r="W1124" s="47">
        <v>87</v>
      </c>
      <c r="Y1124" s="47">
        <v>49</v>
      </c>
      <c r="Z1124" s="47">
        <v>0</v>
      </c>
      <c r="AA1124" s="47">
        <v>0</v>
      </c>
    </row>
    <row r="1125" spans="1:27" x14ac:dyDescent="0.3">
      <c r="A1125">
        <f>VLOOKUP(novplus_data[[#This Row],[Locationid]], [1]LibPAS_data!$A$2:$D$264, 4, FALSE)</f>
        <v>102303</v>
      </c>
      <c r="B1125" s="8" t="str">
        <f>TEXT(C1125,"yyyy")&amp;"-"&amp;"Q"&amp;LOOKUP(MONTH(C1125),{1,4,7,10},{1,2,3,4})</f>
        <v>2017-Q3</v>
      </c>
      <c r="C1125" s="9">
        <v>42948</v>
      </c>
      <c r="D1125" s="43">
        <f>YEAR(DATE(YEAR(novplus_data[[#This Row],[Date]]), MONTH(novplus_data[[#This Row],[Date]])+6,1))</f>
        <v>2018</v>
      </c>
      <c r="E1125" t="str">
        <f>TEXT(novplus_data[[#This Row],[Date]], "YYYY")</f>
        <v>2017</v>
      </c>
      <c r="F1125" s="43" t="str">
        <f>TEXT(novplus_data[[#This Row],[Date]], "MMM")</f>
        <v>Aug</v>
      </c>
      <c r="G1125" t="str">
        <f>VLOOKUP(I1125,[1]LibPAS_data!$A$2:$C$601,3,FALSE)</f>
        <v>Maricopa</v>
      </c>
      <c r="H1125" t="str">
        <f>VLOOKUP(I1125,[1]LibPAS_data!$A$2:$C$601,2,FALSE)</f>
        <v xml:space="preserve">Glendale Public Library </v>
      </c>
      <c r="I1125" s="3" t="s">
        <v>48</v>
      </c>
      <c r="J1125" s="37" t="s">
        <v>109</v>
      </c>
      <c r="K1125" s="47" t="s">
        <v>15</v>
      </c>
      <c r="L1125" s="37" t="s">
        <v>16</v>
      </c>
      <c r="M1125" s="47">
        <v>41</v>
      </c>
      <c r="N1125" s="47">
        <v>80</v>
      </c>
      <c r="O1125" s="47">
        <v>0</v>
      </c>
      <c r="P1125" s="47">
        <v>0</v>
      </c>
      <c r="S1125" s="47">
        <v>54</v>
      </c>
      <c r="W1125" s="47">
        <v>80</v>
      </c>
      <c r="Y1125" s="47">
        <v>54</v>
      </c>
      <c r="Z1125" s="47">
        <v>0</v>
      </c>
      <c r="AA1125" s="47">
        <v>0</v>
      </c>
    </row>
    <row r="1126" spans="1:27" x14ac:dyDescent="0.3">
      <c r="A1126">
        <f>VLOOKUP(novplus_data[[#This Row],[Locationid]], [1]LibPAS_data!$A$2:$D$264, 4, FALSE)</f>
        <v>102303</v>
      </c>
      <c r="B1126" s="8" t="str">
        <f>TEXT(C1126,"yyyy")&amp;"-"&amp;"Q"&amp;LOOKUP(MONTH(C1126),{1,4,7,10},{1,2,3,4})</f>
        <v>2017-Q3</v>
      </c>
      <c r="C1126" s="9">
        <v>42917</v>
      </c>
      <c r="D1126" s="43">
        <f>YEAR(DATE(YEAR(novplus_data[[#This Row],[Date]]), MONTH(novplus_data[[#This Row],[Date]])+6,1))</f>
        <v>2018</v>
      </c>
      <c r="E1126" t="str">
        <f>TEXT(novplus_data[[#This Row],[Date]], "YYYY")</f>
        <v>2017</v>
      </c>
      <c r="F1126" s="43" t="str">
        <f>TEXT(novplus_data[[#This Row],[Date]], "MMM")</f>
        <v>Jul</v>
      </c>
      <c r="G1126" t="str">
        <f>VLOOKUP(I1126,[1]LibPAS_data!$A$2:$C$601,3,FALSE)</f>
        <v>Maricopa</v>
      </c>
      <c r="H1126" t="str">
        <f>VLOOKUP(I1126,[1]LibPAS_data!$A$2:$C$601,2,FALSE)</f>
        <v xml:space="preserve">Glendale Public Library </v>
      </c>
      <c r="I1126" s="3" t="s">
        <v>48</v>
      </c>
      <c r="J1126" s="37" t="s">
        <v>109</v>
      </c>
      <c r="K1126" s="47" t="s">
        <v>15</v>
      </c>
      <c r="L1126" s="37" t="s">
        <v>16</v>
      </c>
      <c r="M1126" s="47">
        <v>21</v>
      </c>
      <c r="N1126" s="47">
        <v>26</v>
      </c>
      <c r="O1126" s="47">
        <v>0</v>
      </c>
      <c r="P1126" s="47">
        <v>0</v>
      </c>
      <c r="S1126" s="47">
        <v>10</v>
      </c>
      <c r="W1126" s="47">
        <v>26</v>
      </c>
      <c r="Y1126" s="47">
        <v>10</v>
      </c>
      <c r="Z1126" s="47">
        <v>0</v>
      </c>
      <c r="AA1126" s="47">
        <v>0</v>
      </c>
    </row>
    <row r="1127" spans="1:27" x14ac:dyDescent="0.3">
      <c r="A1127">
        <f>VLOOKUP(novplus_data[[#This Row],[Locationid]], [1]LibPAS_data!$A$2:$D$264, 4, FALSE)</f>
        <v>102303</v>
      </c>
      <c r="B1127" s="8" t="str">
        <f>TEXT(C1127,"yyyy")&amp;"-"&amp;"Q"&amp;LOOKUP(MONTH(C1127),{1,4,7,10},{1,2,3,4})</f>
        <v>2017-Q2</v>
      </c>
      <c r="C1127" s="9">
        <v>42887</v>
      </c>
      <c r="D1127" s="43">
        <f>YEAR(DATE(YEAR(novplus_data[[#This Row],[Date]]), MONTH(novplus_data[[#This Row],[Date]])+6,1))</f>
        <v>2017</v>
      </c>
      <c r="E1127" t="str">
        <f>TEXT(novplus_data[[#This Row],[Date]], "YYYY")</f>
        <v>2017</v>
      </c>
      <c r="F1127" s="43" t="str">
        <f>TEXT(novplus_data[[#This Row],[Date]], "MMM")</f>
        <v>Jun</v>
      </c>
      <c r="G1127" t="str">
        <f>VLOOKUP(I1127,[1]LibPAS_data!$A$2:$C$601,3,FALSE)</f>
        <v>Maricopa</v>
      </c>
      <c r="H1127" t="str">
        <f>VLOOKUP(I1127,[1]LibPAS_data!$A$2:$C$601,2,FALSE)</f>
        <v xml:space="preserve">Glendale Public Library </v>
      </c>
      <c r="I1127" s="3" t="s">
        <v>48</v>
      </c>
      <c r="J1127" s="37" t="s">
        <v>109</v>
      </c>
      <c r="K1127" s="47" t="s">
        <v>15</v>
      </c>
      <c r="L1127" s="37" t="s">
        <v>16</v>
      </c>
      <c r="M1127" s="47">
        <v>11</v>
      </c>
      <c r="N1127" s="47">
        <v>14</v>
      </c>
      <c r="O1127" s="47">
        <v>0</v>
      </c>
      <c r="P1127" s="47">
        <v>0</v>
      </c>
      <c r="S1127" s="47">
        <v>8</v>
      </c>
      <c r="W1127" s="47">
        <v>14</v>
      </c>
      <c r="Y1127" s="47">
        <v>8</v>
      </c>
      <c r="Z1127" s="47">
        <v>0</v>
      </c>
      <c r="AA1127" s="47">
        <v>0</v>
      </c>
    </row>
    <row r="1128" spans="1:27" x14ac:dyDescent="0.3">
      <c r="A1128">
        <f>VLOOKUP(novplus_data[[#This Row],[Locationid]], [1]LibPAS_data!$A$2:$D$264, 4, FALSE)</f>
        <v>102303</v>
      </c>
      <c r="B1128" s="8" t="str">
        <f>TEXT(C1128,"yyyy")&amp;"-"&amp;"Q"&amp;LOOKUP(MONTH(C1128),{1,4,7,10},{1,2,3,4})</f>
        <v>2017-Q2</v>
      </c>
      <c r="C1128" s="9">
        <v>42856</v>
      </c>
      <c r="D1128" s="43">
        <f>YEAR(DATE(YEAR(novplus_data[[#This Row],[Date]]), MONTH(novplus_data[[#This Row],[Date]])+6,1))</f>
        <v>2017</v>
      </c>
      <c r="E1128" t="str">
        <f>TEXT(novplus_data[[#This Row],[Date]], "YYYY")</f>
        <v>2017</v>
      </c>
      <c r="F1128" s="43" t="str">
        <f>TEXT(novplus_data[[#This Row],[Date]], "MMM")</f>
        <v>May</v>
      </c>
      <c r="G1128" t="str">
        <f>VLOOKUP(I1128,[1]LibPAS_data!$A$2:$C$601,3,FALSE)</f>
        <v>Maricopa</v>
      </c>
      <c r="H1128" t="str">
        <f>VLOOKUP(I1128,[1]LibPAS_data!$A$2:$C$601,2,FALSE)</f>
        <v xml:space="preserve">Glendale Public Library </v>
      </c>
      <c r="I1128" s="3" t="s">
        <v>48</v>
      </c>
      <c r="J1128" s="37" t="s">
        <v>109</v>
      </c>
      <c r="K1128" s="47" t="s">
        <v>15</v>
      </c>
      <c r="L1128" s="37" t="s">
        <v>16</v>
      </c>
      <c r="M1128" s="47">
        <v>11</v>
      </c>
      <c r="N1128" s="47">
        <v>15</v>
      </c>
      <c r="O1128" s="47">
        <v>0</v>
      </c>
      <c r="P1128" s="47">
        <v>0</v>
      </c>
      <c r="S1128" s="47">
        <v>7</v>
      </c>
      <c r="W1128" s="47">
        <v>15</v>
      </c>
      <c r="Y1128" s="47">
        <v>7</v>
      </c>
      <c r="Z1128" s="47">
        <v>0</v>
      </c>
      <c r="AA1128" s="47">
        <v>0</v>
      </c>
    </row>
    <row r="1129" spans="1:27" x14ac:dyDescent="0.3">
      <c r="A1129">
        <f>VLOOKUP(novplus_data[[#This Row],[Locationid]], [1]LibPAS_data!$A$2:$D$264, 4, FALSE)</f>
        <v>102303</v>
      </c>
      <c r="B1129" s="8" t="str">
        <f>TEXT(C1129,"yyyy")&amp;"-"&amp;"Q"&amp;LOOKUP(MONTH(C1129),{1,4,7,10},{1,2,3,4})</f>
        <v>2017-Q2</v>
      </c>
      <c r="C1129" s="9">
        <v>42826</v>
      </c>
      <c r="D1129" s="43">
        <f>YEAR(DATE(YEAR(novplus_data[[#This Row],[Date]]), MONTH(novplus_data[[#This Row],[Date]])+6,1))</f>
        <v>2017</v>
      </c>
      <c r="E1129" t="str">
        <f>TEXT(novplus_data[[#This Row],[Date]], "YYYY")</f>
        <v>2017</v>
      </c>
      <c r="F1129" s="43" t="str">
        <f>TEXT(novplus_data[[#This Row],[Date]], "MMM")</f>
        <v>Apr</v>
      </c>
      <c r="G1129" t="str">
        <f>VLOOKUP(I1129,[1]LibPAS_data!$A$2:$C$601,3,FALSE)</f>
        <v>Maricopa</v>
      </c>
      <c r="H1129" t="str">
        <f>VLOOKUP(I1129,[1]LibPAS_data!$A$2:$C$601,2,FALSE)</f>
        <v xml:space="preserve">Glendale Public Library </v>
      </c>
      <c r="I1129" s="3" t="s">
        <v>48</v>
      </c>
      <c r="J1129" s="37" t="s">
        <v>109</v>
      </c>
      <c r="K1129" s="47" t="s">
        <v>15</v>
      </c>
      <c r="L1129" s="37" t="s">
        <v>16</v>
      </c>
      <c r="M1129" s="47">
        <v>29</v>
      </c>
      <c r="N1129" s="47">
        <v>40</v>
      </c>
      <c r="O1129" s="47">
        <v>0</v>
      </c>
      <c r="P1129" s="47">
        <v>0</v>
      </c>
      <c r="S1129" s="47">
        <v>66</v>
      </c>
      <c r="W1129" s="47">
        <v>40</v>
      </c>
      <c r="Y1129" s="47">
        <v>66</v>
      </c>
      <c r="Z1129" s="47">
        <v>0</v>
      </c>
      <c r="AA1129" s="47">
        <v>0</v>
      </c>
    </row>
    <row r="1130" spans="1:27" x14ac:dyDescent="0.3">
      <c r="A1130">
        <f>VLOOKUP(novplus_data[[#This Row],[Locationid]], [1]LibPAS_data!$A$2:$D$264, 4, FALSE)</f>
        <v>102303</v>
      </c>
      <c r="B1130" s="8" t="str">
        <f>TEXT(C1130,"yyyy")&amp;"-"&amp;"Q"&amp;LOOKUP(MONTH(C1130),{1,4,7,10},{1,2,3,4})</f>
        <v>2017-Q1</v>
      </c>
      <c r="C1130" s="9">
        <v>42795</v>
      </c>
      <c r="D1130" s="43">
        <f>YEAR(DATE(YEAR(novplus_data[[#This Row],[Date]]), MONTH(novplus_data[[#This Row],[Date]])+6,1))</f>
        <v>2017</v>
      </c>
      <c r="E1130" t="str">
        <f>TEXT(novplus_data[[#This Row],[Date]], "YYYY")</f>
        <v>2017</v>
      </c>
      <c r="F1130" s="43" t="str">
        <f>TEXT(novplus_data[[#This Row],[Date]], "MMM")</f>
        <v>Mar</v>
      </c>
      <c r="G1130" t="str">
        <f>VLOOKUP(I1130,[1]LibPAS_data!$A$2:$C$601,3,FALSE)</f>
        <v>Maricopa</v>
      </c>
      <c r="H1130" t="str">
        <f>VLOOKUP(I1130,[1]LibPAS_data!$A$2:$C$601,2,FALSE)</f>
        <v xml:space="preserve">Glendale Public Library </v>
      </c>
      <c r="I1130" s="3" t="s">
        <v>48</v>
      </c>
      <c r="J1130" s="37" t="s">
        <v>109</v>
      </c>
      <c r="K1130" s="47" t="s">
        <v>15</v>
      </c>
      <c r="L1130" s="37" t="s">
        <v>16</v>
      </c>
      <c r="M1130" s="47">
        <v>41</v>
      </c>
      <c r="N1130" s="47">
        <v>147</v>
      </c>
      <c r="O1130" s="47">
        <v>0</v>
      </c>
      <c r="P1130" s="47">
        <v>0</v>
      </c>
      <c r="S1130" s="47">
        <v>127</v>
      </c>
      <c r="W1130" s="47">
        <v>147</v>
      </c>
      <c r="Y1130" s="47">
        <v>127</v>
      </c>
      <c r="Z1130" s="47">
        <v>0</v>
      </c>
      <c r="AA1130" s="47">
        <v>0</v>
      </c>
    </row>
    <row r="1131" spans="1:27" x14ac:dyDescent="0.3">
      <c r="A1131">
        <f>VLOOKUP(novplus_data[[#This Row],[Locationid]], [1]LibPAS_data!$A$2:$D$264, 4, FALSE)</f>
        <v>102303</v>
      </c>
      <c r="B1131" s="8" t="str">
        <f>TEXT(C1131,"yyyy")&amp;"-"&amp;"Q"&amp;LOOKUP(MONTH(C1131),{1,4,7,10},{1,2,3,4})</f>
        <v>2017-Q1</v>
      </c>
      <c r="C1131" s="9">
        <v>42767</v>
      </c>
      <c r="D1131" s="43">
        <f>YEAR(DATE(YEAR(novplus_data[[#This Row],[Date]]), MONTH(novplus_data[[#This Row],[Date]])+6,1))</f>
        <v>2017</v>
      </c>
      <c r="E1131" t="str">
        <f>TEXT(novplus_data[[#This Row],[Date]], "YYYY")</f>
        <v>2017</v>
      </c>
      <c r="F1131" s="43" t="str">
        <f>TEXT(novplus_data[[#This Row],[Date]], "MMM")</f>
        <v>Feb</v>
      </c>
      <c r="G1131" t="str">
        <f>VLOOKUP(I1131,[1]LibPAS_data!$A$2:$C$601,3,FALSE)</f>
        <v>Maricopa</v>
      </c>
      <c r="H1131" t="str">
        <f>VLOOKUP(I1131,[1]LibPAS_data!$A$2:$C$601,2,FALSE)</f>
        <v xml:space="preserve">Glendale Public Library </v>
      </c>
      <c r="I1131" s="3" t="s">
        <v>48</v>
      </c>
      <c r="J1131" s="37" t="s">
        <v>109</v>
      </c>
      <c r="K1131" s="47" t="s">
        <v>15</v>
      </c>
      <c r="L1131" s="37" t="s">
        <v>16</v>
      </c>
      <c r="M1131" s="47">
        <v>37</v>
      </c>
      <c r="N1131" s="47">
        <v>83</v>
      </c>
      <c r="O1131" s="47">
        <v>0</v>
      </c>
      <c r="P1131" s="47">
        <v>0</v>
      </c>
      <c r="S1131" s="47">
        <v>47</v>
      </c>
      <c r="W1131" s="47">
        <v>83</v>
      </c>
      <c r="Y1131" s="47">
        <v>47</v>
      </c>
      <c r="Z1131" s="47">
        <v>0</v>
      </c>
      <c r="AA1131" s="47">
        <v>0</v>
      </c>
    </row>
    <row r="1132" spans="1:27" x14ac:dyDescent="0.3">
      <c r="A1132">
        <f>VLOOKUP(novplus_data[[#This Row],[Locationid]], [1]LibPAS_data!$A$2:$D$264, 4, FALSE)</f>
        <v>102303</v>
      </c>
      <c r="B1132" s="8" t="str">
        <f>TEXT(C1132,"yyyy")&amp;"-"&amp;"Q"&amp;LOOKUP(MONTH(C1132),{1,4,7,10},{1,2,3,4})</f>
        <v>2017-Q1</v>
      </c>
      <c r="C1132" s="9">
        <v>42736</v>
      </c>
      <c r="D1132" s="43">
        <f>YEAR(DATE(YEAR(novplus_data[[#This Row],[Date]]), MONTH(novplus_data[[#This Row],[Date]])+6,1))</f>
        <v>2017</v>
      </c>
      <c r="E1132" t="str">
        <f>TEXT(novplus_data[[#This Row],[Date]], "YYYY")</f>
        <v>2017</v>
      </c>
      <c r="F1132" s="43" t="str">
        <f>TEXT(novplus_data[[#This Row],[Date]], "MMM")</f>
        <v>Jan</v>
      </c>
      <c r="G1132" t="str">
        <f>VLOOKUP(I1132,[1]LibPAS_data!$A$2:$C$601,3,FALSE)</f>
        <v>Maricopa</v>
      </c>
      <c r="H1132" t="str">
        <f>VLOOKUP(I1132,[1]LibPAS_data!$A$2:$C$601,2,FALSE)</f>
        <v xml:space="preserve">Glendale Public Library </v>
      </c>
      <c r="I1132" s="3" t="s">
        <v>48</v>
      </c>
      <c r="J1132" s="37" t="s">
        <v>109</v>
      </c>
      <c r="K1132" s="47" t="s">
        <v>15</v>
      </c>
      <c r="L1132" s="37" t="s">
        <v>16</v>
      </c>
      <c r="M1132" s="47">
        <v>53</v>
      </c>
      <c r="N1132" s="47">
        <v>134</v>
      </c>
      <c r="O1132" s="47">
        <v>0</v>
      </c>
      <c r="P1132" s="47">
        <v>0</v>
      </c>
      <c r="S1132" s="47">
        <v>90</v>
      </c>
      <c r="W1132" s="47">
        <v>134</v>
      </c>
      <c r="Y1132" s="47">
        <v>90</v>
      </c>
      <c r="Z1132" s="47">
        <v>0</v>
      </c>
      <c r="AA1132" s="47">
        <v>0</v>
      </c>
    </row>
    <row r="1133" spans="1:27" x14ac:dyDescent="0.3">
      <c r="A1133">
        <f>VLOOKUP(novplus_data[[#This Row],[Locationid]], [1]LibPAS_data!$A$2:$D$264, 4, FALSE)</f>
        <v>102303</v>
      </c>
      <c r="B1133" s="8" t="str">
        <f>TEXT(C1133,"yyyy")&amp;"-"&amp;"Q"&amp;LOOKUP(MONTH(C1133),{1,4,7,10},{1,2,3,4})</f>
        <v>2016-Q4</v>
      </c>
      <c r="C1133" s="9">
        <v>42705</v>
      </c>
      <c r="D1133" s="43">
        <f>YEAR(DATE(YEAR(novplus_data[[#This Row],[Date]]), MONTH(novplus_data[[#This Row],[Date]])+6,1))</f>
        <v>2017</v>
      </c>
      <c r="E1133" t="str">
        <f>TEXT(novplus_data[[#This Row],[Date]], "YYYY")</f>
        <v>2016</v>
      </c>
      <c r="F1133" s="43" t="str">
        <f>TEXT(novplus_data[[#This Row],[Date]], "MMM")</f>
        <v>Dec</v>
      </c>
      <c r="G1133" t="str">
        <f>VLOOKUP(I1133,[1]LibPAS_data!$A$2:$C$601,3,FALSE)</f>
        <v>Maricopa</v>
      </c>
      <c r="H1133" t="str">
        <f>VLOOKUP(I1133,[1]LibPAS_data!$A$2:$C$601,2,FALSE)</f>
        <v xml:space="preserve">Glendale Public Library </v>
      </c>
      <c r="I1133" s="3" t="s">
        <v>48</v>
      </c>
      <c r="J1133" s="37" t="s">
        <v>109</v>
      </c>
      <c r="K1133" s="47" t="s">
        <v>15</v>
      </c>
      <c r="L1133" s="37" t="s">
        <v>16</v>
      </c>
      <c r="M1133" s="47">
        <v>27</v>
      </c>
      <c r="N1133" s="47">
        <v>69</v>
      </c>
      <c r="O1133" s="47">
        <v>0</v>
      </c>
      <c r="P1133" s="47">
        <v>0</v>
      </c>
      <c r="S1133" s="47">
        <v>29</v>
      </c>
      <c r="W1133" s="47">
        <v>69</v>
      </c>
      <c r="Y1133" s="47">
        <v>29</v>
      </c>
      <c r="Z1133" s="47">
        <v>0</v>
      </c>
      <c r="AA1133" s="47">
        <v>0</v>
      </c>
    </row>
    <row r="1134" spans="1:27" x14ac:dyDescent="0.3">
      <c r="A1134">
        <f>VLOOKUP(novplus_data[[#This Row],[Locationid]], [1]LibPAS_data!$A$2:$D$264, 4, FALSE)</f>
        <v>102303</v>
      </c>
      <c r="B1134" s="8" t="str">
        <f>TEXT(C1134,"yyyy")&amp;"-"&amp;"Q"&amp;LOOKUP(MONTH(C1134),{1,4,7,10},{1,2,3,4})</f>
        <v>2016-Q4</v>
      </c>
      <c r="C1134" s="9">
        <v>42675</v>
      </c>
      <c r="D1134" s="43">
        <f>YEAR(DATE(YEAR(novplus_data[[#This Row],[Date]]), MONTH(novplus_data[[#This Row],[Date]])+6,1))</f>
        <v>2017</v>
      </c>
      <c r="E1134" t="str">
        <f>TEXT(novplus_data[[#This Row],[Date]], "YYYY")</f>
        <v>2016</v>
      </c>
      <c r="F1134" s="43" t="str">
        <f>TEXT(novplus_data[[#This Row],[Date]], "MMM")</f>
        <v>Nov</v>
      </c>
      <c r="G1134" t="str">
        <f>VLOOKUP(I1134,[1]LibPAS_data!$A$2:$C$601,3,FALSE)</f>
        <v>Maricopa</v>
      </c>
      <c r="H1134" t="str">
        <f>VLOOKUP(I1134,[1]LibPAS_data!$A$2:$C$601,2,FALSE)</f>
        <v xml:space="preserve">Glendale Public Library </v>
      </c>
      <c r="I1134" s="3" t="s">
        <v>48</v>
      </c>
      <c r="J1134" s="37" t="s">
        <v>109</v>
      </c>
      <c r="K1134" s="47" t="s">
        <v>15</v>
      </c>
      <c r="L1134" s="37" t="s">
        <v>16</v>
      </c>
      <c r="M1134" s="47">
        <v>35</v>
      </c>
      <c r="N1134" s="47">
        <v>111</v>
      </c>
      <c r="O1134" s="47">
        <v>0</v>
      </c>
      <c r="P1134" s="47">
        <v>0</v>
      </c>
      <c r="S1134" s="47">
        <v>102</v>
      </c>
      <c r="W1134" s="47">
        <v>111</v>
      </c>
      <c r="Y1134" s="47">
        <v>102</v>
      </c>
      <c r="Z1134" s="47">
        <v>0</v>
      </c>
      <c r="AA1134" s="47">
        <v>0</v>
      </c>
    </row>
    <row r="1135" spans="1:27" x14ac:dyDescent="0.3">
      <c r="A1135">
        <f>VLOOKUP(novplus_data[[#This Row],[Locationid]], [1]LibPAS_data!$A$2:$D$264, 4, FALSE)</f>
        <v>102303</v>
      </c>
      <c r="B1135" s="8" t="str">
        <f>TEXT(C1135,"yyyy")&amp;"-"&amp;"Q"&amp;LOOKUP(MONTH(C1135),{1,4,7,10},{1,2,3,4})</f>
        <v>2016-Q4</v>
      </c>
      <c r="C1135" s="9">
        <v>42644</v>
      </c>
      <c r="D1135" s="43">
        <f>YEAR(DATE(YEAR(novplus_data[[#This Row],[Date]]), MONTH(novplus_data[[#This Row],[Date]])+6,1))</f>
        <v>2017</v>
      </c>
      <c r="E1135" t="str">
        <f>TEXT(novplus_data[[#This Row],[Date]], "YYYY")</f>
        <v>2016</v>
      </c>
      <c r="F1135" s="43" t="str">
        <f>TEXT(novplus_data[[#This Row],[Date]], "MMM")</f>
        <v>Oct</v>
      </c>
      <c r="G1135" t="str">
        <f>VLOOKUP(I1135,[1]LibPAS_data!$A$2:$C$601,3,FALSE)</f>
        <v>Maricopa</v>
      </c>
      <c r="H1135" t="str">
        <f>VLOOKUP(I1135,[1]LibPAS_data!$A$2:$C$601,2,FALSE)</f>
        <v xml:space="preserve">Glendale Public Library </v>
      </c>
      <c r="I1135" s="3" t="s">
        <v>48</v>
      </c>
      <c r="J1135" s="37" t="s">
        <v>109</v>
      </c>
      <c r="K1135" s="47" t="s">
        <v>15</v>
      </c>
      <c r="L1135" s="37" t="s">
        <v>16</v>
      </c>
      <c r="M1135" s="47">
        <v>47</v>
      </c>
      <c r="N1135" s="47">
        <v>93</v>
      </c>
      <c r="O1135" s="47">
        <v>0</v>
      </c>
      <c r="P1135" s="47">
        <v>0</v>
      </c>
      <c r="S1135" s="47">
        <v>71</v>
      </c>
      <c r="W1135" s="47">
        <v>93</v>
      </c>
      <c r="Y1135" s="47">
        <v>71</v>
      </c>
      <c r="Z1135" s="47">
        <v>0</v>
      </c>
      <c r="AA1135" s="47">
        <v>0</v>
      </c>
    </row>
    <row r="1136" spans="1:27" x14ac:dyDescent="0.3">
      <c r="A1136">
        <f>VLOOKUP(novplus_data[[#This Row],[Locationid]], [1]LibPAS_data!$A$2:$D$264, 4, FALSE)</f>
        <v>102303</v>
      </c>
      <c r="B1136" s="8" t="str">
        <f>TEXT(C1136,"yyyy")&amp;"-"&amp;"Q"&amp;LOOKUP(MONTH(C1136),{1,4,7,10},{1,2,3,4})</f>
        <v>2016-Q3</v>
      </c>
      <c r="C1136" s="9">
        <v>42614</v>
      </c>
      <c r="D1136" s="43">
        <f>YEAR(DATE(YEAR(novplus_data[[#This Row],[Date]]), MONTH(novplus_data[[#This Row],[Date]])+6,1))</f>
        <v>2017</v>
      </c>
      <c r="E1136" t="str">
        <f>TEXT(novplus_data[[#This Row],[Date]], "YYYY")</f>
        <v>2016</v>
      </c>
      <c r="F1136" s="43" t="str">
        <f>TEXT(novplus_data[[#This Row],[Date]], "MMM")</f>
        <v>Sep</v>
      </c>
      <c r="G1136" t="str">
        <f>VLOOKUP(I1136,[1]LibPAS_data!$A$2:$C$601,3,FALSE)</f>
        <v>Maricopa</v>
      </c>
      <c r="H1136" t="str">
        <f>VLOOKUP(I1136,[1]LibPAS_data!$A$2:$C$601,2,FALSE)</f>
        <v xml:space="preserve">Glendale Public Library </v>
      </c>
      <c r="I1136" s="3" t="s">
        <v>48</v>
      </c>
      <c r="J1136" s="37" t="s">
        <v>109</v>
      </c>
      <c r="K1136" s="47" t="s">
        <v>15</v>
      </c>
      <c r="L1136" s="37" t="s">
        <v>16</v>
      </c>
      <c r="M1136" s="47">
        <v>37</v>
      </c>
      <c r="N1136" s="47">
        <v>80</v>
      </c>
      <c r="O1136" s="47">
        <v>0</v>
      </c>
      <c r="P1136" s="47">
        <v>0</v>
      </c>
      <c r="S1136" s="47">
        <v>33</v>
      </c>
      <c r="W1136" s="47">
        <v>80</v>
      </c>
      <c r="Y1136" s="47">
        <v>33</v>
      </c>
      <c r="Z1136" s="47">
        <v>0</v>
      </c>
      <c r="AA1136" s="47">
        <v>0</v>
      </c>
    </row>
    <row r="1137" spans="1:27" x14ac:dyDescent="0.3">
      <c r="A1137">
        <f>VLOOKUP(novplus_data[[#This Row],[Locationid]], [1]LibPAS_data!$A$2:$D$264, 4, FALSE)</f>
        <v>102303</v>
      </c>
      <c r="B1137" s="8" t="str">
        <f>TEXT(C1137,"yyyy")&amp;"-"&amp;"Q"&amp;LOOKUP(MONTH(C1137),{1,4,7,10},{1,2,3,4})</f>
        <v>2016-Q3</v>
      </c>
      <c r="C1137" s="9">
        <v>42583</v>
      </c>
      <c r="D1137" s="43">
        <f>YEAR(DATE(YEAR(novplus_data[[#This Row],[Date]]), MONTH(novplus_data[[#This Row],[Date]])+6,1))</f>
        <v>2017</v>
      </c>
      <c r="E1137" t="str">
        <f>TEXT(novplus_data[[#This Row],[Date]], "YYYY")</f>
        <v>2016</v>
      </c>
      <c r="F1137" s="43" t="str">
        <f>TEXT(novplus_data[[#This Row],[Date]], "MMM")</f>
        <v>Aug</v>
      </c>
      <c r="G1137" t="str">
        <f>VLOOKUP(I1137,[1]LibPAS_data!$A$2:$C$601,3,FALSE)</f>
        <v>Maricopa</v>
      </c>
      <c r="H1137" t="str">
        <f>VLOOKUP(I1137,[1]LibPAS_data!$A$2:$C$601,2,FALSE)</f>
        <v xml:space="preserve">Glendale Public Library </v>
      </c>
      <c r="I1137" s="3" t="s">
        <v>48</v>
      </c>
      <c r="J1137" s="37" t="s">
        <v>109</v>
      </c>
      <c r="K1137" s="47" t="s">
        <v>15</v>
      </c>
      <c r="L1137" s="37" t="s">
        <v>16</v>
      </c>
      <c r="M1137" s="47">
        <v>85</v>
      </c>
      <c r="N1137" s="47">
        <v>156</v>
      </c>
      <c r="O1137" s="47">
        <v>0</v>
      </c>
      <c r="P1137" s="47">
        <v>0</v>
      </c>
      <c r="S1137" s="47">
        <v>96</v>
      </c>
      <c r="W1137" s="47">
        <v>156</v>
      </c>
      <c r="Y1137" s="47">
        <v>96</v>
      </c>
      <c r="Z1137" s="47">
        <v>0</v>
      </c>
      <c r="AA1137" s="47">
        <v>0</v>
      </c>
    </row>
    <row r="1138" spans="1:27" x14ac:dyDescent="0.3">
      <c r="A1138">
        <f>VLOOKUP(novplus_data[[#This Row],[Locationid]], [1]LibPAS_data!$A$2:$D$264, 4, FALSE)</f>
        <v>102303</v>
      </c>
      <c r="B1138" s="8" t="str">
        <f>TEXT(C1138,"yyyy")&amp;"-"&amp;"Q"&amp;LOOKUP(MONTH(C1138),{1,4,7,10},{1,2,3,4})</f>
        <v>2016-Q3</v>
      </c>
      <c r="C1138" s="9">
        <v>42552</v>
      </c>
      <c r="D1138" s="43">
        <f>YEAR(DATE(YEAR(novplus_data[[#This Row],[Date]]), MONTH(novplus_data[[#This Row],[Date]])+6,1))</f>
        <v>2017</v>
      </c>
      <c r="E1138" t="str">
        <f>TEXT(novplus_data[[#This Row],[Date]], "YYYY")</f>
        <v>2016</v>
      </c>
      <c r="F1138" s="43" t="str">
        <f>TEXT(novplus_data[[#This Row],[Date]], "MMM")</f>
        <v>Jul</v>
      </c>
      <c r="G1138" t="str">
        <f>VLOOKUP(I1138,[1]LibPAS_data!$A$2:$C$601,3,FALSE)</f>
        <v>Maricopa</v>
      </c>
      <c r="H1138" t="str">
        <f>VLOOKUP(I1138,[1]LibPAS_data!$A$2:$C$601,2,FALSE)</f>
        <v xml:space="preserve">Glendale Public Library </v>
      </c>
      <c r="I1138" s="3" t="s">
        <v>48</v>
      </c>
      <c r="J1138" s="37" t="s">
        <v>109</v>
      </c>
      <c r="K1138" s="47" t="s">
        <v>15</v>
      </c>
      <c r="L1138" s="37" t="s">
        <v>16</v>
      </c>
      <c r="M1138" s="47">
        <v>84</v>
      </c>
      <c r="N1138" s="47">
        <v>201</v>
      </c>
      <c r="O1138" s="47">
        <v>0</v>
      </c>
      <c r="P1138" s="47">
        <v>0</v>
      </c>
      <c r="S1138" s="47">
        <v>103</v>
      </c>
      <c r="W1138" s="47">
        <v>201</v>
      </c>
      <c r="Y1138" s="47">
        <v>103</v>
      </c>
      <c r="Z1138" s="47">
        <v>0</v>
      </c>
      <c r="AA1138" s="47">
        <v>0</v>
      </c>
    </row>
    <row r="1139" spans="1:27" x14ac:dyDescent="0.3">
      <c r="A1139">
        <f>VLOOKUP(novplus_data[[#This Row],[Locationid]], [1]LibPAS_data!$A$2:$D$264, 4, FALSE)</f>
        <v>102303</v>
      </c>
      <c r="B1139" s="8" t="str">
        <f>TEXT(C1139,"yyyy")&amp;"-"&amp;"Q"&amp;LOOKUP(MONTH(C1139),{1,4,7,10},{1,2,3,4})</f>
        <v>2016-Q2</v>
      </c>
      <c r="C1139" s="9">
        <v>42522</v>
      </c>
      <c r="D1139" s="43">
        <f>YEAR(DATE(YEAR(novplus_data[[#This Row],[Date]]), MONTH(novplus_data[[#This Row],[Date]])+6,1))</f>
        <v>2016</v>
      </c>
      <c r="E1139" t="str">
        <f>TEXT(novplus_data[[#This Row],[Date]], "YYYY")</f>
        <v>2016</v>
      </c>
      <c r="F1139" s="43" t="str">
        <f>TEXT(novplus_data[[#This Row],[Date]], "MMM")</f>
        <v>Jun</v>
      </c>
      <c r="G1139" t="str">
        <f>VLOOKUP(I1139,[1]LibPAS_data!$A$2:$C$601,3,FALSE)</f>
        <v>Maricopa</v>
      </c>
      <c r="H1139" t="str">
        <f>VLOOKUP(I1139,[1]LibPAS_data!$A$2:$C$601,2,FALSE)</f>
        <v xml:space="preserve">Glendale Public Library </v>
      </c>
      <c r="I1139" s="3" t="s">
        <v>48</v>
      </c>
      <c r="J1139" s="37" t="s">
        <v>109</v>
      </c>
      <c r="K1139" s="47" t="s">
        <v>15</v>
      </c>
      <c r="L1139" s="37" t="s">
        <v>16</v>
      </c>
      <c r="M1139" s="47">
        <v>27</v>
      </c>
      <c r="N1139" s="47">
        <v>51</v>
      </c>
      <c r="O1139" s="47">
        <v>0</v>
      </c>
      <c r="P1139" s="47">
        <v>0</v>
      </c>
      <c r="S1139" s="47">
        <v>32</v>
      </c>
      <c r="W1139" s="47">
        <v>51</v>
      </c>
      <c r="Y1139" s="47">
        <v>32</v>
      </c>
      <c r="Z1139" s="47">
        <v>0</v>
      </c>
      <c r="AA1139" s="47">
        <v>0</v>
      </c>
    </row>
    <row r="1140" spans="1:27" x14ac:dyDescent="0.3">
      <c r="A1140">
        <f>VLOOKUP(novplus_data[[#This Row],[Locationid]], [1]LibPAS_data!$A$2:$D$264, 4, FALSE)</f>
        <v>102303</v>
      </c>
      <c r="B1140" s="8" t="str">
        <f>TEXT(C1140,"yyyy")&amp;"-"&amp;"Q"&amp;LOOKUP(MONTH(C1140),{1,4,7,10},{1,2,3,4})</f>
        <v>2016-Q2</v>
      </c>
      <c r="C1140" s="9">
        <v>42491</v>
      </c>
      <c r="D1140" s="43">
        <f>YEAR(DATE(YEAR(novplus_data[[#This Row],[Date]]), MONTH(novplus_data[[#This Row],[Date]])+6,1))</f>
        <v>2016</v>
      </c>
      <c r="E1140" t="str">
        <f>TEXT(novplus_data[[#This Row],[Date]], "YYYY")</f>
        <v>2016</v>
      </c>
      <c r="F1140" s="43" t="str">
        <f>TEXT(novplus_data[[#This Row],[Date]], "MMM")</f>
        <v>May</v>
      </c>
      <c r="G1140" t="str">
        <f>VLOOKUP(I1140,[1]LibPAS_data!$A$2:$C$601,3,FALSE)</f>
        <v>Maricopa</v>
      </c>
      <c r="H1140" t="str">
        <f>VLOOKUP(I1140,[1]LibPAS_data!$A$2:$C$601,2,FALSE)</f>
        <v xml:space="preserve">Glendale Public Library </v>
      </c>
      <c r="I1140" s="3" t="s">
        <v>48</v>
      </c>
      <c r="J1140" s="37" t="s">
        <v>109</v>
      </c>
      <c r="K1140" s="47" t="s">
        <v>15</v>
      </c>
      <c r="L1140" s="37" t="s">
        <v>16</v>
      </c>
      <c r="M1140" s="47">
        <v>18</v>
      </c>
      <c r="N1140" s="47">
        <v>22</v>
      </c>
      <c r="O1140" s="47">
        <v>0</v>
      </c>
      <c r="P1140" s="47">
        <v>0</v>
      </c>
      <c r="S1140" s="47">
        <v>22</v>
      </c>
      <c r="W1140" s="47">
        <v>22</v>
      </c>
      <c r="Y1140" s="47">
        <v>22</v>
      </c>
      <c r="Z1140" s="47">
        <v>0</v>
      </c>
      <c r="AA1140" s="47">
        <v>0</v>
      </c>
    </row>
    <row r="1141" spans="1:27" x14ac:dyDescent="0.3">
      <c r="A1141">
        <f>VLOOKUP(novplus_data[[#This Row],[Locationid]], [1]LibPAS_data!$A$2:$D$264, 4, FALSE)</f>
        <v>102303</v>
      </c>
      <c r="B1141" s="8" t="str">
        <f>TEXT(C1141,"yyyy")&amp;"-"&amp;"Q"&amp;LOOKUP(MONTH(C1141),{1,4,7,10},{1,2,3,4})</f>
        <v>2016-Q2</v>
      </c>
      <c r="C1141" s="9">
        <v>42461</v>
      </c>
      <c r="D1141" s="43">
        <f>YEAR(DATE(YEAR(novplus_data[[#This Row],[Date]]), MONTH(novplus_data[[#This Row],[Date]])+6,1))</f>
        <v>2016</v>
      </c>
      <c r="E1141" t="str">
        <f>TEXT(novplus_data[[#This Row],[Date]], "YYYY")</f>
        <v>2016</v>
      </c>
      <c r="F1141" s="43" t="str">
        <f>TEXT(novplus_data[[#This Row],[Date]], "MMM")</f>
        <v>Apr</v>
      </c>
      <c r="G1141" t="str">
        <f>VLOOKUP(I1141,[1]LibPAS_data!$A$2:$C$601,3,FALSE)</f>
        <v>Maricopa</v>
      </c>
      <c r="H1141" t="str">
        <f>VLOOKUP(I1141,[1]LibPAS_data!$A$2:$C$601,2,FALSE)</f>
        <v xml:space="preserve">Glendale Public Library </v>
      </c>
      <c r="I1141" s="3" t="s">
        <v>48</v>
      </c>
      <c r="J1141" s="37" t="s">
        <v>109</v>
      </c>
      <c r="K1141" s="47" t="s">
        <v>15</v>
      </c>
      <c r="L1141" s="37" t="s">
        <v>16</v>
      </c>
      <c r="M1141" s="47">
        <v>30</v>
      </c>
      <c r="N1141" s="47">
        <v>52</v>
      </c>
      <c r="O1141" s="47">
        <v>0</v>
      </c>
      <c r="P1141" s="47">
        <v>0</v>
      </c>
      <c r="S1141" s="47">
        <v>20</v>
      </c>
      <c r="W1141" s="47">
        <v>52</v>
      </c>
      <c r="Y1141" s="47">
        <v>20</v>
      </c>
      <c r="Z1141" s="47">
        <v>0</v>
      </c>
      <c r="AA1141" s="47">
        <v>0</v>
      </c>
    </row>
    <row r="1142" spans="1:27" x14ac:dyDescent="0.3">
      <c r="A1142">
        <f>VLOOKUP(novplus_data[[#This Row],[Locationid]], [1]LibPAS_data!$A$2:$D$264, 4, FALSE)</f>
        <v>102303</v>
      </c>
      <c r="B1142" s="8" t="str">
        <f>TEXT(C1142,"yyyy")&amp;"-"&amp;"Q"&amp;LOOKUP(MONTH(C1142),{1,4,7,10},{1,2,3,4})</f>
        <v>2016-Q1</v>
      </c>
      <c r="C1142" s="9">
        <v>42430</v>
      </c>
      <c r="D1142" s="43">
        <f>YEAR(DATE(YEAR(novplus_data[[#This Row],[Date]]), MONTH(novplus_data[[#This Row],[Date]])+6,1))</f>
        <v>2016</v>
      </c>
      <c r="E1142" t="str">
        <f>TEXT(novplus_data[[#This Row],[Date]], "YYYY")</f>
        <v>2016</v>
      </c>
      <c r="F1142" s="43" t="str">
        <f>TEXT(novplus_data[[#This Row],[Date]], "MMM")</f>
        <v>Mar</v>
      </c>
      <c r="G1142" t="str">
        <f>VLOOKUP(I1142,[1]LibPAS_data!$A$2:$C$601,3,FALSE)</f>
        <v>Maricopa</v>
      </c>
      <c r="H1142" t="str">
        <f>VLOOKUP(I1142,[1]LibPAS_data!$A$2:$C$601,2,FALSE)</f>
        <v xml:space="preserve">Glendale Public Library </v>
      </c>
      <c r="I1142" s="3" t="s">
        <v>48</v>
      </c>
      <c r="J1142" s="37" t="s">
        <v>109</v>
      </c>
      <c r="K1142" s="47" t="s">
        <v>15</v>
      </c>
      <c r="L1142" s="37" t="s">
        <v>16</v>
      </c>
      <c r="M1142" s="47">
        <v>44</v>
      </c>
      <c r="N1142" s="47">
        <v>199</v>
      </c>
      <c r="O1142" s="47">
        <v>0</v>
      </c>
      <c r="P1142" s="47">
        <v>0</v>
      </c>
      <c r="S1142" s="47">
        <v>128</v>
      </c>
      <c r="W1142" s="47">
        <v>199</v>
      </c>
      <c r="Y1142" s="47">
        <v>128</v>
      </c>
      <c r="Z1142" s="47">
        <v>0</v>
      </c>
      <c r="AA1142" s="47">
        <v>0</v>
      </c>
    </row>
    <row r="1143" spans="1:27" x14ac:dyDescent="0.3">
      <c r="A1143">
        <f>VLOOKUP(novplus_data[[#This Row],[Locationid]], [1]LibPAS_data!$A$2:$D$264, 4, FALSE)</f>
        <v>102303</v>
      </c>
      <c r="B1143" s="8" t="str">
        <f>TEXT(C1143,"yyyy")&amp;"-"&amp;"Q"&amp;LOOKUP(MONTH(C1143),{1,4,7,10},{1,2,3,4})</f>
        <v>2016-Q1</v>
      </c>
      <c r="C1143" s="9">
        <v>42401</v>
      </c>
      <c r="D1143" s="43">
        <f>YEAR(DATE(YEAR(novplus_data[[#This Row],[Date]]), MONTH(novplus_data[[#This Row],[Date]])+6,1))</f>
        <v>2016</v>
      </c>
      <c r="E1143" t="str">
        <f>TEXT(novplus_data[[#This Row],[Date]], "YYYY")</f>
        <v>2016</v>
      </c>
      <c r="F1143" s="43" t="str">
        <f>TEXT(novplus_data[[#This Row],[Date]], "MMM")</f>
        <v>Feb</v>
      </c>
      <c r="G1143" t="str">
        <f>VLOOKUP(I1143,[1]LibPAS_data!$A$2:$C$601,3,FALSE)</f>
        <v>Maricopa</v>
      </c>
      <c r="H1143" t="str">
        <f>VLOOKUP(I1143,[1]LibPAS_data!$A$2:$C$601,2,FALSE)</f>
        <v xml:space="preserve">Glendale Public Library </v>
      </c>
      <c r="I1143" s="3" t="s">
        <v>48</v>
      </c>
      <c r="J1143" s="37" t="s">
        <v>109</v>
      </c>
      <c r="K1143" s="47" t="s">
        <v>15</v>
      </c>
      <c r="L1143" s="37" t="s">
        <v>16</v>
      </c>
      <c r="M1143" s="47">
        <v>30</v>
      </c>
      <c r="N1143" s="47">
        <v>109</v>
      </c>
      <c r="O1143" s="47">
        <v>0</v>
      </c>
      <c r="P1143" s="47">
        <v>0</v>
      </c>
      <c r="S1143" s="47">
        <v>63</v>
      </c>
      <c r="W1143" s="47">
        <v>109</v>
      </c>
      <c r="Y1143" s="47">
        <v>63</v>
      </c>
      <c r="Z1143" s="47">
        <v>0</v>
      </c>
      <c r="AA1143" s="47">
        <v>0</v>
      </c>
    </row>
    <row r="1144" spans="1:27" x14ac:dyDescent="0.3">
      <c r="A1144" s="2">
        <f>VLOOKUP(novplus_data[[#This Row],[Locationid]], [1]LibPAS_data!$A$2:$D$264, 4, FALSE)</f>
        <v>102303</v>
      </c>
      <c r="B1144" s="14" t="str">
        <f>TEXT(C1144,"yyyy")&amp;"-"&amp;"Q"&amp;LOOKUP(MONTH(C1144),{1,4,7,10},{1,2,3,4})</f>
        <v>2016-Q1</v>
      </c>
      <c r="C1144" s="15">
        <v>42370</v>
      </c>
      <c r="D1144" s="43">
        <f>YEAR(DATE(YEAR(novplus_data[[#This Row],[Date]]), MONTH(novplus_data[[#This Row],[Date]])+6,1))</f>
        <v>2016</v>
      </c>
      <c r="E1144" s="2" t="str">
        <f>TEXT(novplus_data[[#This Row],[Date]], "YYYY")</f>
        <v>2016</v>
      </c>
      <c r="F1144" s="43" t="str">
        <f>TEXT(novplus_data[[#This Row],[Date]], "MMM")</f>
        <v>Jan</v>
      </c>
      <c r="G1144" s="2" t="str">
        <f>VLOOKUP(I1144,[1]LibPAS_data!$A$2:$C$601,3,FALSE)</f>
        <v>Maricopa</v>
      </c>
      <c r="H1144" s="2" t="str">
        <f>VLOOKUP(I1144,[1]LibPAS_data!$A$2:$C$601,2,FALSE)</f>
        <v xml:space="preserve">Glendale Public Library </v>
      </c>
      <c r="I1144" s="38" t="s">
        <v>48</v>
      </c>
      <c r="J1144" s="2" t="s">
        <v>109</v>
      </c>
      <c r="K1144" s="49" t="s">
        <v>15</v>
      </c>
      <c r="L1144" s="2" t="s">
        <v>16</v>
      </c>
      <c r="M1144" s="49">
        <v>35</v>
      </c>
      <c r="N1144" s="49">
        <v>93</v>
      </c>
      <c r="O1144" s="49">
        <v>0</v>
      </c>
      <c r="P1144" s="49">
        <v>0</v>
      </c>
      <c r="Q1144" s="2"/>
      <c r="R1144" s="2"/>
      <c r="S1144" s="49">
        <v>71</v>
      </c>
      <c r="T1144" s="2"/>
      <c r="U1144" s="2"/>
      <c r="V1144" s="2"/>
      <c r="W1144" s="49">
        <v>93</v>
      </c>
      <c r="X1144" s="2"/>
      <c r="Y1144" s="49">
        <v>71</v>
      </c>
      <c r="Z1144" s="49">
        <v>0</v>
      </c>
      <c r="AA1144" s="49">
        <v>0</v>
      </c>
    </row>
    <row r="1145" spans="1:27" x14ac:dyDescent="0.3">
      <c r="A1145">
        <f>VLOOKUP(novplus_data[[#This Row],[Locationid]], [1]LibPAS_data!$A$2:$D$264, 4, FALSE)</f>
        <v>147983</v>
      </c>
      <c r="B1145" s="8" t="str">
        <f>TEXT(C1145,"yyyy")&amp;"-"&amp;"Q"&amp;LOOKUP(MONTH(C1145),{1,4,7,10},{1,2,3,4})</f>
        <v>2017-Q4</v>
      </c>
      <c r="C1145" s="9">
        <v>43070</v>
      </c>
      <c r="D1145" s="43">
        <f>YEAR(DATE(YEAR(novplus_data[[#This Row],[Date]]), MONTH(novplus_data[[#This Row],[Date]])+6,1))</f>
        <v>2018</v>
      </c>
      <c r="E1145" t="str">
        <f>TEXT(novplus_data[[#This Row],[Date]], "YYYY")</f>
        <v>2017</v>
      </c>
      <c r="F1145" s="43" t="str">
        <f>TEXT(novplus_data[[#This Row],[Date]], "MMM")</f>
        <v>Dec</v>
      </c>
      <c r="G1145" t="str">
        <f>VLOOKUP(I1145,[1]LibPAS_data!$A$2:$C$601,3,FALSE)</f>
        <v>Maricopa</v>
      </c>
      <c r="H1145" t="str">
        <f>VLOOKUP(I1145,[1]LibPAS_data!$A$2:$C$601,2,FALSE)</f>
        <v>Mesa Public Library</v>
      </c>
      <c r="I1145" s="3" t="s">
        <v>50</v>
      </c>
      <c r="J1145" s="37" t="s">
        <v>109</v>
      </c>
      <c r="K1145" s="47" t="s">
        <v>15</v>
      </c>
      <c r="L1145" s="37" t="s">
        <v>16</v>
      </c>
      <c r="M1145" s="47">
        <v>59</v>
      </c>
      <c r="N1145" s="47">
        <v>107</v>
      </c>
      <c r="O1145" s="47">
        <v>0</v>
      </c>
      <c r="P1145" s="47">
        <v>0</v>
      </c>
      <c r="S1145" s="47">
        <v>216</v>
      </c>
      <c r="V1145" s="47">
        <v>42</v>
      </c>
      <c r="W1145" s="47">
        <v>107</v>
      </c>
      <c r="Y1145" s="47">
        <v>258</v>
      </c>
      <c r="Z1145" s="47">
        <v>42</v>
      </c>
      <c r="AA1145" s="47">
        <v>0</v>
      </c>
    </row>
    <row r="1146" spans="1:27" x14ac:dyDescent="0.3">
      <c r="A1146">
        <f>VLOOKUP(novplus_data[[#This Row],[Locationid]], [1]LibPAS_data!$A$2:$D$264, 4, FALSE)</f>
        <v>147983</v>
      </c>
      <c r="B1146" s="8" t="str">
        <f>TEXT(C1146,"yyyy")&amp;"-"&amp;"Q"&amp;LOOKUP(MONTH(C1146),{1,4,7,10},{1,2,3,4})</f>
        <v>2017-Q4</v>
      </c>
      <c r="C1146" s="9">
        <v>43040</v>
      </c>
      <c r="D1146" s="43">
        <f>YEAR(DATE(YEAR(novplus_data[[#This Row],[Date]]), MONTH(novplus_data[[#This Row],[Date]])+6,1))</f>
        <v>2018</v>
      </c>
      <c r="E1146" t="str">
        <f>TEXT(novplus_data[[#This Row],[Date]], "YYYY")</f>
        <v>2017</v>
      </c>
      <c r="F1146" s="43" t="str">
        <f>TEXT(novplus_data[[#This Row],[Date]], "MMM")</f>
        <v>Nov</v>
      </c>
      <c r="G1146" t="str">
        <f>VLOOKUP(I1146,[1]LibPAS_data!$A$2:$C$601,3,FALSE)</f>
        <v>Maricopa</v>
      </c>
      <c r="H1146" t="str">
        <f>VLOOKUP(I1146,[1]LibPAS_data!$A$2:$C$601,2,FALSE)</f>
        <v>Mesa Public Library</v>
      </c>
      <c r="I1146" s="3" t="s">
        <v>50</v>
      </c>
      <c r="J1146" s="37" t="s">
        <v>109</v>
      </c>
      <c r="K1146" s="47" t="s">
        <v>15</v>
      </c>
      <c r="L1146" s="37" t="s">
        <v>16</v>
      </c>
      <c r="M1146" s="47">
        <v>68</v>
      </c>
      <c r="N1146" s="47">
        <v>72</v>
      </c>
      <c r="O1146" s="47">
        <v>0</v>
      </c>
      <c r="P1146" s="47">
        <v>0</v>
      </c>
      <c r="S1146" s="47">
        <v>55</v>
      </c>
      <c r="V1146" s="47">
        <v>1</v>
      </c>
      <c r="W1146" s="47">
        <v>72</v>
      </c>
      <c r="Y1146" s="47">
        <v>56</v>
      </c>
      <c r="Z1146" s="47">
        <v>1</v>
      </c>
      <c r="AA1146" s="47">
        <v>0</v>
      </c>
    </row>
    <row r="1147" spans="1:27" x14ac:dyDescent="0.3">
      <c r="A1147">
        <f>VLOOKUP(novplus_data[[#This Row],[Locationid]], [1]LibPAS_data!$A$2:$D$264, 4, FALSE)</f>
        <v>147983</v>
      </c>
      <c r="B1147" s="8" t="str">
        <f>TEXT(C1147,"yyyy")&amp;"-"&amp;"Q"&amp;LOOKUP(MONTH(C1147),{1,4,7,10},{1,2,3,4})</f>
        <v>2017-Q4</v>
      </c>
      <c r="C1147" s="9">
        <v>43009</v>
      </c>
      <c r="D1147" s="43">
        <f>YEAR(DATE(YEAR(novplus_data[[#This Row],[Date]]), MONTH(novplus_data[[#This Row],[Date]])+6,1))</f>
        <v>2018</v>
      </c>
      <c r="E1147" t="str">
        <f>TEXT(novplus_data[[#This Row],[Date]], "YYYY")</f>
        <v>2017</v>
      </c>
      <c r="F1147" s="43" t="str">
        <f>TEXT(novplus_data[[#This Row],[Date]], "MMM")</f>
        <v>Oct</v>
      </c>
      <c r="G1147" t="str">
        <f>VLOOKUP(I1147,[1]LibPAS_data!$A$2:$C$601,3,FALSE)</f>
        <v>Maricopa</v>
      </c>
      <c r="H1147" t="str">
        <f>VLOOKUP(I1147,[1]LibPAS_data!$A$2:$C$601,2,FALSE)</f>
        <v>Mesa Public Library</v>
      </c>
      <c r="I1147" s="3" t="s">
        <v>50</v>
      </c>
      <c r="J1147" s="37" t="s">
        <v>109</v>
      </c>
      <c r="K1147" s="47" t="s">
        <v>15</v>
      </c>
      <c r="L1147" s="37" t="s">
        <v>16</v>
      </c>
      <c r="M1147" s="47">
        <v>135</v>
      </c>
      <c r="N1147" s="47">
        <v>183</v>
      </c>
      <c r="O1147" s="47">
        <v>1</v>
      </c>
      <c r="P1147" s="47">
        <v>1</v>
      </c>
      <c r="S1147" s="47">
        <v>123</v>
      </c>
      <c r="V1147" s="47">
        <v>26</v>
      </c>
      <c r="W1147" s="47">
        <v>183</v>
      </c>
      <c r="Y1147" s="47">
        <v>150</v>
      </c>
      <c r="Z1147" s="47">
        <v>26</v>
      </c>
      <c r="AA1147" s="47">
        <v>0</v>
      </c>
    </row>
    <row r="1148" spans="1:27" x14ac:dyDescent="0.3">
      <c r="A1148">
        <f>VLOOKUP(novplus_data[[#This Row],[Locationid]], [1]LibPAS_data!$A$2:$D$264, 4, FALSE)</f>
        <v>147983</v>
      </c>
      <c r="B1148" s="8" t="str">
        <f>TEXT(C1148,"yyyy")&amp;"-"&amp;"Q"&amp;LOOKUP(MONTH(C1148),{1,4,7,10},{1,2,3,4})</f>
        <v>2017-Q3</v>
      </c>
      <c r="C1148" s="9">
        <v>42979</v>
      </c>
      <c r="D1148" s="43">
        <f>YEAR(DATE(YEAR(novplus_data[[#This Row],[Date]]), MONTH(novplus_data[[#This Row],[Date]])+6,1))</f>
        <v>2018</v>
      </c>
      <c r="E1148" t="str">
        <f>TEXT(novplus_data[[#This Row],[Date]], "YYYY")</f>
        <v>2017</v>
      </c>
      <c r="F1148" s="43" t="str">
        <f>TEXT(novplus_data[[#This Row],[Date]], "MMM")</f>
        <v>Sep</v>
      </c>
      <c r="G1148" t="str">
        <f>VLOOKUP(I1148,[1]LibPAS_data!$A$2:$C$601,3,FALSE)</f>
        <v>Maricopa</v>
      </c>
      <c r="H1148" t="str">
        <f>VLOOKUP(I1148,[1]LibPAS_data!$A$2:$C$601,2,FALSE)</f>
        <v>Mesa Public Library</v>
      </c>
      <c r="I1148" s="3" t="s">
        <v>50</v>
      </c>
      <c r="J1148" s="37" t="s">
        <v>109</v>
      </c>
      <c r="K1148" s="47" t="s">
        <v>15</v>
      </c>
      <c r="L1148" s="37" t="s">
        <v>16</v>
      </c>
      <c r="M1148" s="47">
        <v>139</v>
      </c>
      <c r="N1148" s="47">
        <v>160</v>
      </c>
      <c r="O1148" s="47">
        <v>0</v>
      </c>
      <c r="P1148" s="47">
        <v>0</v>
      </c>
      <c r="S1148" s="47">
        <v>154</v>
      </c>
      <c r="V1148" s="47">
        <v>19</v>
      </c>
      <c r="W1148" s="47">
        <v>160</v>
      </c>
      <c r="Y1148" s="47">
        <v>173</v>
      </c>
      <c r="Z1148" s="47">
        <v>19</v>
      </c>
      <c r="AA1148" s="47">
        <v>0</v>
      </c>
    </row>
    <row r="1149" spans="1:27" x14ac:dyDescent="0.3">
      <c r="A1149">
        <f>VLOOKUP(novplus_data[[#This Row],[Locationid]], [1]LibPAS_data!$A$2:$D$264, 4, FALSE)</f>
        <v>147983</v>
      </c>
      <c r="B1149" s="8" t="str">
        <f>TEXT(C1149,"yyyy")&amp;"-"&amp;"Q"&amp;LOOKUP(MONTH(C1149),{1,4,7,10},{1,2,3,4})</f>
        <v>2017-Q3</v>
      </c>
      <c r="C1149" s="9">
        <v>42948</v>
      </c>
      <c r="D1149" s="43">
        <f>YEAR(DATE(YEAR(novplus_data[[#This Row],[Date]]), MONTH(novplus_data[[#This Row],[Date]])+6,1))</f>
        <v>2018</v>
      </c>
      <c r="E1149" t="str">
        <f>TEXT(novplus_data[[#This Row],[Date]], "YYYY")</f>
        <v>2017</v>
      </c>
      <c r="F1149" s="43" t="str">
        <f>TEXT(novplus_data[[#This Row],[Date]], "MMM")</f>
        <v>Aug</v>
      </c>
      <c r="G1149" t="str">
        <f>VLOOKUP(I1149,[1]LibPAS_data!$A$2:$C$601,3,FALSE)</f>
        <v>Maricopa</v>
      </c>
      <c r="H1149" t="str">
        <f>VLOOKUP(I1149,[1]LibPAS_data!$A$2:$C$601,2,FALSE)</f>
        <v>Mesa Public Library</v>
      </c>
      <c r="I1149" s="3" t="s">
        <v>50</v>
      </c>
      <c r="J1149" s="37" t="s">
        <v>109</v>
      </c>
      <c r="K1149" s="47" t="s">
        <v>15</v>
      </c>
      <c r="L1149" s="37" t="s">
        <v>16</v>
      </c>
      <c r="M1149" s="47">
        <v>146</v>
      </c>
      <c r="N1149" s="47">
        <v>157</v>
      </c>
      <c r="O1149" s="47">
        <v>0</v>
      </c>
      <c r="P1149" s="47">
        <v>0</v>
      </c>
      <c r="S1149" s="47">
        <v>116</v>
      </c>
      <c r="V1149" s="47">
        <v>7</v>
      </c>
      <c r="W1149" s="47">
        <v>157</v>
      </c>
      <c r="Y1149" s="47">
        <v>123</v>
      </c>
      <c r="Z1149" s="47">
        <v>7</v>
      </c>
      <c r="AA1149" s="47">
        <v>0</v>
      </c>
    </row>
    <row r="1150" spans="1:27" x14ac:dyDescent="0.3">
      <c r="A1150">
        <f>VLOOKUP(novplus_data[[#This Row],[Locationid]], [1]LibPAS_data!$A$2:$D$264, 4, FALSE)</f>
        <v>147983</v>
      </c>
      <c r="B1150" s="8" t="str">
        <f>TEXT(C1150,"yyyy")&amp;"-"&amp;"Q"&amp;LOOKUP(MONTH(C1150),{1,4,7,10},{1,2,3,4})</f>
        <v>2017-Q3</v>
      </c>
      <c r="C1150" s="9">
        <v>42917</v>
      </c>
      <c r="D1150" s="43">
        <f>YEAR(DATE(YEAR(novplus_data[[#This Row],[Date]]), MONTH(novplus_data[[#This Row],[Date]])+6,1))</f>
        <v>2018</v>
      </c>
      <c r="E1150" t="str">
        <f>TEXT(novplus_data[[#This Row],[Date]], "YYYY")</f>
        <v>2017</v>
      </c>
      <c r="F1150" s="43" t="str">
        <f>TEXT(novplus_data[[#This Row],[Date]], "MMM")</f>
        <v>Jul</v>
      </c>
      <c r="G1150" t="str">
        <f>VLOOKUP(I1150,[1]LibPAS_data!$A$2:$C$601,3,FALSE)</f>
        <v>Maricopa</v>
      </c>
      <c r="H1150" t="str">
        <f>VLOOKUP(I1150,[1]LibPAS_data!$A$2:$C$601,2,FALSE)</f>
        <v>Mesa Public Library</v>
      </c>
      <c r="I1150" s="3" t="s">
        <v>50</v>
      </c>
      <c r="J1150" s="37" t="s">
        <v>109</v>
      </c>
      <c r="K1150" s="47" t="s">
        <v>15</v>
      </c>
      <c r="L1150" s="37" t="s">
        <v>16</v>
      </c>
      <c r="M1150" s="47">
        <v>168</v>
      </c>
      <c r="N1150" s="47">
        <v>284</v>
      </c>
      <c r="O1150" s="47">
        <v>0</v>
      </c>
      <c r="P1150" s="47">
        <v>0</v>
      </c>
      <c r="S1150" s="47">
        <v>158</v>
      </c>
      <c r="V1150" s="47">
        <v>32</v>
      </c>
      <c r="W1150" s="47">
        <v>284</v>
      </c>
      <c r="Y1150" s="47">
        <v>190</v>
      </c>
      <c r="Z1150" s="47">
        <v>32</v>
      </c>
      <c r="AA1150" s="47">
        <v>0</v>
      </c>
    </row>
    <row r="1151" spans="1:27" x14ac:dyDescent="0.3">
      <c r="A1151">
        <f>VLOOKUP(novplus_data[[#This Row],[Locationid]], [1]LibPAS_data!$A$2:$D$264, 4, FALSE)</f>
        <v>147983</v>
      </c>
      <c r="B1151" s="8" t="str">
        <f>TEXT(C1151,"yyyy")&amp;"-"&amp;"Q"&amp;LOOKUP(MONTH(C1151),{1,4,7,10},{1,2,3,4})</f>
        <v>2017-Q2</v>
      </c>
      <c r="C1151" s="9">
        <v>42887</v>
      </c>
      <c r="D1151" s="43">
        <f>YEAR(DATE(YEAR(novplus_data[[#This Row],[Date]]), MONTH(novplus_data[[#This Row],[Date]])+6,1))</f>
        <v>2017</v>
      </c>
      <c r="E1151" t="str">
        <f>TEXT(novplus_data[[#This Row],[Date]], "YYYY")</f>
        <v>2017</v>
      </c>
      <c r="F1151" s="43" t="str">
        <f>TEXT(novplus_data[[#This Row],[Date]], "MMM")</f>
        <v>Jun</v>
      </c>
      <c r="G1151" t="str">
        <f>VLOOKUP(I1151,[1]LibPAS_data!$A$2:$C$601,3,FALSE)</f>
        <v>Maricopa</v>
      </c>
      <c r="H1151" t="str">
        <f>VLOOKUP(I1151,[1]LibPAS_data!$A$2:$C$601,2,FALSE)</f>
        <v>Mesa Public Library</v>
      </c>
      <c r="I1151" s="3" t="s">
        <v>50</v>
      </c>
      <c r="J1151" s="37" t="s">
        <v>109</v>
      </c>
      <c r="K1151" s="47" t="s">
        <v>15</v>
      </c>
      <c r="L1151" s="37" t="s">
        <v>16</v>
      </c>
      <c r="M1151" s="47">
        <v>179</v>
      </c>
      <c r="N1151" s="47">
        <v>242</v>
      </c>
      <c r="O1151" s="47">
        <v>1</v>
      </c>
      <c r="P1151" s="47">
        <v>1</v>
      </c>
      <c r="S1151" s="47">
        <v>145</v>
      </c>
      <c r="V1151" s="47">
        <v>43</v>
      </c>
      <c r="W1151" s="47">
        <v>242</v>
      </c>
      <c r="Y1151" s="47">
        <v>189</v>
      </c>
      <c r="Z1151" s="47">
        <v>43</v>
      </c>
      <c r="AA1151" s="47">
        <v>0</v>
      </c>
    </row>
    <row r="1152" spans="1:27" x14ac:dyDescent="0.3">
      <c r="A1152">
        <f>VLOOKUP(novplus_data[[#This Row],[Locationid]], [1]LibPAS_data!$A$2:$D$264, 4, FALSE)</f>
        <v>147983</v>
      </c>
      <c r="B1152" s="8" t="str">
        <f>TEXT(C1152,"yyyy")&amp;"-"&amp;"Q"&amp;LOOKUP(MONTH(C1152),{1,4,7,10},{1,2,3,4})</f>
        <v>2017-Q2</v>
      </c>
      <c r="C1152" s="9">
        <v>42856</v>
      </c>
      <c r="D1152" s="43">
        <f>YEAR(DATE(YEAR(novplus_data[[#This Row],[Date]]), MONTH(novplus_data[[#This Row],[Date]])+6,1))</f>
        <v>2017</v>
      </c>
      <c r="E1152" t="str">
        <f>TEXT(novplus_data[[#This Row],[Date]], "YYYY")</f>
        <v>2017</v>
      </c>
      <c r="F1152" s="43" t="str">
        <f>TEXT(novplus_data[[#This Row],[Date]], "MMM")</f>
        <v>May</v>
      </c>
      <c r="G1152" t="str">
        <f>VLOOKUP(I1152,[1]LibPAS_data!$A$2:$C$601,3,FALSE)</f>
        <v>Maricopa</v>
      </c>
      <c r="H1152" t="str">
        <f>VLOOKUP(I1152,[1]LibPAS_data!$A$2:$C$601,2,FALSE)</f>
        <v>Mesa Public Library</v>
      </c>
      <c r="I1152" s="3" t="s">
        <v>50</v>
      </c>
      <c r="J1152" s="37" t="s">
        <v>109</v>
      </c>
      <c r="K1152" s="47" t="s">
        <v>15</v>
      </c>
      <c r="L1152" s="37" t="s">
        <v>16</v>
      </c>
      <c r="M1152" s="47">
        <v>150</v>
      </c>
      <c r="N1152" s="47">
        <v>214</v>
      </c>
      <c r="O1152" s="47">
        <v>0</v>
      </c>
      <c r="P1152" s="47">
        <v>0</v>
      </c>
      <c r="S1152" s="47">
        <v>122</v>
      </c>
      <c r="V1152" s="47">
        <v>30</v>
      </c>
      <c r="W1152" s="47">
        <v>214</v>
      </c>
      <c r="Y1152" s="47">
        <v>152</v>
      </c>
      <c r="Z1152" s="47">
        <v>30</v>
      </c>
      <c r="AA1152" s="47">
        <v>0</v>
      </c>
    </row>
    <row r="1153" spans="1:27" x14ac:dyDescent="0.3">
      <c r="A1153">
        <f>VLOOKUP(novplus_data[[#This Row],[Locationid]], [1]LibPAS_data!$A$2:$D$264, 4, FALSE)</f>
        <v>147983</v>
      </c>
      <c r="B1153" s="8" t="str">
        <f>TEXT(C1153,"yyyy")&amp;"-"&amp;"Q"&amp;LOOKUP(MONTH(C1153),{1,4,7,10},{1,2,3,4})</f>
        <v>2017-Q2</v>
      </c>
      <c r="C1153" s="9">
        <v>42826</v>
      </c>
      <c r="D1153" s="43">
        <f>YEAR(DATE(YEAR(novplus_data[[#This Row],[Date]]), MONTH(novplus_data[[#This Row],[Date]])+6,1))</f>
        <v>2017</v>
      </c>
      <c r="E1153" t="str">
        <f>TEXT(novplus_data[[#This Row],[Date]], "YYYY")</f>
        <v>2017</v>
      </c>
      <c r="F1153" s="43" t="str">
        <f>TEXT(novplus_data[[#This Row],[Date]], "MMM")</f>
        <v>Apr</v>
      </c>
      <c r="G1153" t="str">
        <f>VLOOKUP(I1153,[1]LibPAS_data!$A$2:$C$601,3,FALSE)</f>
        <v>Maricopa</v>
      </c>
      <c r="H1153" t="str">
        <f>VLOOKUP(I1153,[1]LibPAS_data!$A$2:$C$601,2,FALSE)</f>
        <v>Mesa Public Library</v>
      </c>
      <c r="I1153" s="3" t="s">
        <v>50</v>
      </c>
      <c r="J1153" s="37" t="s">
        <v>109</v>
      </c>
      <c r="K1153" s="47" t="s">
        <v>15</v>
      </c>
      <c r="L1153" s="37" t="s">
        <v>16</v>
      </c>
      <c r="M1153" s="47">
        <v>128</v>
      </c>
      <c r="N1153" s="47">
        <v>127</v>
      </c>
      <c r="O1153" s="47">
        <v>1</v>
      </c>
      <c r="P1153" s="47">
        <v>1</v>
      </c>
      <c r="S1153" s="47">
        <v>95</v>
      </c>
      <c r="V1153" s="47">
        <v>3</v>
      </c>
      <c r="W1153" s="47">
        <v>127</v>
      </c>
      <c r="Y1153" s="47">
        <v>99</v>
      </c>
      <c r="Z1153" s="47">
        <v>3</v>
      </c>
      <c r="AA1153" s="47">
        <v>0</v>
      </c>
    </row>
    <row r="1154" spans="1:27" x14ac:dyDescent="0.3">
      <c r="A1154">
        <f>VLOOKUP(novplus_data[[#This Row],[Locationid]], [1]LibPAS_data!$A$2:$D$264, 4, FALSE)</f>
        <v>147983</v>
      </c>
      <c r="B1154" s="8" t="str">
        <f>TEXT(C1154,"yyyy")&amp;"-"&amp;"Q"&amp;LOOKUP(MONTH(C1154),{1,4,7,10},{1,2,3,4})</f>
        <v>2017-Q1</v>
      </c>
      <c r="C1154" s="9">
        <v>42795</v>
      </c>
      <c r="D1154" s="43">
        <f>YEAR(DATE(YEAR(novplus_data[[#This Row],[Date]]), MONTH(novplus_data[[#This Row],[Date]])+6,1))</f>
        <v>2017</v>
      </c>
      <c r="E1154" t="str">
        <f>TEXT(novplus_data[[#This Row],[Date]], "YYYY")</f>
        <v>2017</v>
      </c>
      <c r="F1154" s="43" t="str">
        <f>TEXT(novplus_data[[#This Row],[Date]], "MMM")</f>
        <v>Mar</v>
      </c>
      <c r="G1154" t="str">
        <f>VLOOKUP(I1154,[1]LibPAS_data!$A$2:$C$601,3,FALSE)</f>
        <v>Maricopa</v>
      </c>
      <c r="H1154" t="str">
        <f>VLOOKUP(I1154,[1]LibPAS_data!$A$2:$C$601,2,FALSE)</f>
        <v>Mesa Public Library</v>
      </c>
      <c r="I1154" s="3" t="s">
        <v>50</v>
      </c>
      <c r="J1154" s="37" t="s">
        <v>109</v>
      </c>
      <c r="K1154" s="47" t="s">
        <v>15</v>
      </c>
      <c r="L1154" s="37" t="s">
        <v>16</v>
      </c>
      <c r="M1154" s="47">
        <v>133</v>
      </c>
      <c r="N1154" s="47">
        <v>146</v>
      </c>
      <c r="O1154" s="47">
        <v>0</v>
      </c>
      <c r="P1154" s="47">
        <v>0</v>
      </c>
      <c r="S1154" s="47">
        <v>99</v>
      </c>
      <c r="V1154" s="47">
        <v>13</v>
      </c>
      <c r="W1154" s="47">
        <v>146</v>
      </c>
      <c r="Y1154" s="47">
        <v>112</v>
      </c>
      <c r="Z1154" s="47">
        <v>13</v>
      </c>
      <c r="AA1154" s="47">
        <v>0</v>
      </c>
    </row>
    <row r="1155" spans="1:27" x14ac:dyDescent="0.3">
      <c r="A1155">
        <f>VLOOKUP(novplus_data[[#This Row],[Locationid]], [1]LibPAS_data!$A$2:$D$264, 4, FALSE)</f>
        <v>147983</v>
      </c>
      <c r="B1155" s="8" t="str">
        <f>TEXT(C1155,"yyyy")&amp;"-"&amp;"Q"&amp;LOOKUP(MONTH(C1155),{1,4,7,10},{1,2,3,4})</f>
        <v>2017-Q1</v>
      </c>
      <c r="C1155" s="9">
        <v>42767</v>
      </c>
      <c r="D1155" s="43">
        <f>YEAR(DATE(YEAR(novplus_data[[#This Row],[Date]]), MONTH(novplus_data[[#This Row],[Date]])+6,1))</f>
        <v>2017</v>
      </c>
      <c r="E1155" t="str">
        <f>TEXT(novplus_data[[#This Row],[Date]], "YYYY")</f>
        <v>2017</v>
      </c>
      <c r="F1155" s="43" t="str">
        <f>TEXT(novplus_data[[#This Row],[Date]], "MMM")</f>
        <v>Feb</v>
      </c>
      <c r="G1155" t="str">
        <f>VLOOKUP(I1155,[1]LibPAS_data!$A$2:$C$601,3,FALSE)</f>
        <v>Maricopa</v>
      </c>
      <c r="H1155" t="str">
        <f>VLOOKUP(I1155,[1]LibPAS_data!$A$2:$C$601,2,FALSE)</f>
        <v>Mesa Public Library</v>
      </c>
      <c r="I1155" s="3" t="s">
        <v>50</v>
      </c>
      <c r="J1155" s="37" t="s">
        <v>109</v>
      </c>
      <c r="K1155" s="47" t="s">
        <v>15</v>
      </c>
      <c r="L1155" s="37" t="s">
        <v>16</v>
      </c>
      <c r="M1155" s="47">
        <v>133</v>
      </c>
      <c r="N1155" s="47">
        <v>140</v>
      </c>
      <c r="O1155" s="47">
        <v>0</v>
      </c>
      <c r="P1155" s="47">
        <v>0</v>
      </c>
      <c r="S1155" s="47">
        <v>115</v>
      </c>
      <c r="V1155" s="47">
        <v>13</v>
      </c>
      <c r="W1155" s="47">
        <v>140</v>
      </c>
      <c r="Y1155" s="47">
        <v>128</v>
      </c>
      <c r="Z1155" s="47">
        <v>13</v>
      </c>
      <c r="AA1155" s="47">
        <v>0</v>
      </c>
    </row>
    <row r="1156" spans="1:27" x14ac:dyDescent="0.3">
      <c r="A1156">
        <f>VLOOKUP(novplus_data[[#This Row],[Locationid]], [1]LibPAS_data!$A$2:$D$264, 4, FALSE)</f>
        <v>147983</v>
      </c>
      <c r="B1156" s="8" t="str">
        <f>TEXT(C1156,"yyyy")&amp;"-"&amp;"Q"&amp;LOOKUP(MONTH(C1156),{1,4,7,10},{1,2,3,4})</f>
        <v>2017-Q1</v>
      </c>
      <c r="C1156" s="9">
        <v>42736</v>
      </c>
      <c r="D1156" s="43">
        <f>YEAR(DATE(YEAR(novplus_data[[#This Row],[Date]]), MONTH(novplus_data[[#This Row],[Date]])+6,1))</f>
        <v>2017</v>
      </c>
      <c r="E1156" t="str">
        <f>TEXT(novplus_data[[#This Row],[Date]], "YYYY")</f>
        <v>2017</v>
      </c>
      <c r="F1156" s="43" t="str">
        <f>TEXT(novplus_data[[#This Row],[Date]], "MMM")</f>
        <v>Jan</v>
      </c>
      <c r="G1156" t="str">
        <f>VLOOKUP(I1156,[1]LibPAS_data!$A$2:$C$601,3,FALSE)</f>
        <v>Maricopa</v>
      </c>
      <c r="H1156" t="str">
        <f>VLOOKUP(I1156,[1]LibPAS_data!$A$2:$C$601,2,FALSE)</f>
        <v>Mesa Public Library</v>
      </c>
      <c r="I1156" s="3" t="s">
        <v>50</v>
      </c>
      <c r="J1156" s="37" t="s">
        <v>109</v>
      </c>
      <c r="K1156" s="47" t="s">
        <v>15</v>
      </c>
      <c r="L1156" s="37" t="s">
        <v>16</v>
      </c>
      <c r="M1156" s="47">
        <v>156</v>
      </c>
      <c r="N1156" s="47">
        <v>171</v>
      </c>
      <c r="O1156" s="47">
        <v>0</v>
      </c>
      <c r="P1156" s="47">
        <v>0</v>
      </c>
      <c r="S1156" s="47">
        <v>169</v>
      </c>
      <c r="V1156" s="47">
        <v>24</v>
      </c>
      <c r="W1156" s="47">
        <v>171</v>
      </c>
      <c r="Y1156" s="47">
        <v>193</v>
      </c>
      <c r="Z1156" s="47">
        <v>24</v>
      </c>
      <c r="AA1156" s="47">
        <v>0</v>
      </c>
    </row>
    <row r="1157" spans="1:27" x14ac:dyDescent="0.3">
      <c r="A1157">
        <f>VLOOKUP(novplus_data[[#This Row],[Locationid]], [1]LibPAS_data!$A$2:$D$264, 4, FALSE)</f>
        <v>147983</v>
      </c>
      <c r="B1157" s="8" t="str">
        <f>TEXT(C1157,"yyyy")&amp;"-"&amp;"Q"&amp;LOOKUP(MONTH(C1157),{1,4,7,10},{1,2,3,4})</f>
        <v>2016-Q4</v>
      </c>
      <c r="C1157" s="9">
        <v>42705</v>
      </c>
      <c r="D1157" s="43">
        <f>YEAR(DATE(YEAR(novplus_data[[#This Row],[Date]]), MONTH(novplus_data[[#This Row],[Date]])+6,1))</f>
        <v>2017</v>
      </c>
      <c r="E1157" t="str">
        <f>TEXT(novplus_data[[#This Row],[Date]], "YYYY")</f>
        <v>2016</v>
      </c>
      <c r="F1157" s="43" t="str">
        <f>TEXT(novplus_data[[#This Row],[Date]], "MMM")</f>
        <v>Dec</v>
      </c>
      <c r="G1157" t="str">
        <f>VLOOKUP(I1157,[1]LibPAS_data!$A$2:$C$601,3,FALSE)</f>
        <v>Maricopa</v>
      </c>
      <c r="H1157" t="str">
        <f>VLOOKUP(I1157,[1]LibPAS_data!$A$2:$C$601,2,FALSE)</f>
        <v>Mesa Public Library</v>
      </c>
      <c r="I1157" s="3" t="s">
        <v>50</v>
      </c>
      <c r="J1157" s="37" t="s">
        <v>109</v>
      </c>
      <c r="K1157" s="47" t="s">
        <v>15</v>
      </c>
      <c r="L1157" s="37" t="s">
        <v>16</v>
      </c>
      <c r="M1157" s="47">
        <v>168</v>
      </c>
      <c r="N1157" s="47">
        <v>215</v>
      </c>
      <c r="O1157" s="47">
        <v>0</v>
      </c>
      <c r="P1157" s="47">
        <v>0</v>
      </c>
      <c r="S1157" s="47">
        <v>303</v>
      </c>
      <c r="V1157" s="47">
        <v>51</v>
      </c>
      <c r="W1157" s="47">
        <v>215</v>
      </c>
      <c r="Y1157" s="47">
        <v>354</v>
      </c>
      <c r="Z1157" s="47">
        <v>51</v>
      </c>
      <c r="AA1157" s="47">
        <v>0</v>
      </c>
    </row>
    <row r="1158" spans="1:27" x14ac:dyDescent="0.3">
      <c r="A1158">
        <f>VLOOKUP(novplus_data[[#This Row],[Locationid]], [1]LibPAS_data!$A$2:$D$264, 4, FALSE)</f>
        <v>147983</v>
      </c>
      <c r="B1158" s="8" t="str">
        <f>TEXT(C1158,"yyyy")&amp;"-"&amp;"Q"&amp;LOOKUP(MONTH(C1158),{1,4,7,10},{1,2,3,4})</f>
        <v>2016-Q4</v>
      </c>
      <c r="C1158" s="9">
        <v>42675</v>
      </c>
      <c r="D1158" s="43">
        <f>YEAR(DATE(YEAR(novplus_data[[#This Row],[Date]]), MONTH(novplus_data[[#This Row],[Date]])+6,1))</f>
        <v>2017</v>
      </c>
      <c r="E1158" t="str">
        <f>TEXT(novplus_data[[#This Row],[Date]], "YYYY")</f>
        <v>2016</v>
      </c>
      <c r="F1158" s="43" t="str">
        <f>TEXT(novplus_data[[#This Row],[Date]], "MMM")</f>
        <v>Nov</v>
      </c>
      <c r="G1158" t="str">
        <f>VLOOKUP(I1158,[1]LibPAS_data!$A$2:$C$601,3,FALSE)</f>
        <v>Maricopa</v>
      </c>
      <c r="H1158" t="str">
        <f>VLOOKUP(I1158,[1]LibPAS_data!$A$2:$C$601,2,FALSE)</f>
        <v>Mesa Public Library</v>
      </c>
      <c r="I1158" s="3" t="s">
        <v>50</v>
      </c>
      <c r="J1158" s="37" t="s">
        <v>109</v>
      </c>
      <c r="K1158" s="47" t="s">
        <v>15</v>
      </c>
      <c r="L1158" s="37" t="s">
        <v>16</v>
      </c>
      <c r="M1158" s="47">
        <v>235</v>
      </c>
      <c r="N1158" s="47">
        <v>346</v>
      </c>
      <c r="O1158" s="47">
        <v>0</v>
      </c>
      <c r="P1158" s="47">
        <v>0</v>
      </c>
      <c r="S1158" s="47">
        <v>410</v>
      </c>
      <c r="V1158" s="47">
        <v>123</v>
      </c>
      <c r="W1158" s="47">
        <v>346</v>
      </c>
      <c r="Y1158" s="47">
        <v>533</v>
      </c>
      <c r="Z1158" s="47">
        <v>123</v>
      </c>
      <c r="AA1158" s="47">
        <v>0</v>
      </c>
    </row>
    <row r="1159" spans="1:27" x14ac:dyDescent="0.3">
      <c r="A1159">
        <f>VLOOKUP(novplus_data[[#This Row],[Locationid]], [1]LibPAS_data!$A$2:$D$264, 4, FALSE)</f>
        <v>147983</v>
      </c>
      <c r="B1159" s="8" t="str">
        <f>TEXT(C1159,"yyyy")&amp;"-"&amp;"Q"&amp;LOOKUP(MONTH(C1159),{1,4,7,10},{1,2,3,4})</f>
        <v>2016-Q4</v>
      </c>
      <c r="C1159" s="9">
        <v>42644</v>
      </c>
      <c r="D1159" s="43">
        <f>YEAR(DATE(YEAR(novplus_data[[#This Row],[Date]]), MONTH(novplus_data[[#This Row],[Date]])+6,1))</f>
        <v>2017</v>
      </c>
      <c r="E1159" t="str">
        <f>TEXT(novplus_data[[#This Row],[Date]], "YYYY")</f>
        <v>2016</v>
      </c>
      <c r="F1159" s="43" t="str">
        <f>TEXT(novplus_data[[#This Row],[Date]], "MMM")</f>
        <v>Oct</v>
      </c>
      <c r="G1159" t="str">
        <f>VLOOKUP(I1159,[1]LibPAS_data!$A$2:$C$601,3,FALSE)</f>
        <v>Maricopa</v>
      </c>
      <c r="H1159" t="str">
        <f>VLOOKUP(I1159,[1]LibPAS_data!$A$2:$C$601,2,FALSE)</f>
        <v>Mesa Public Library</v>
      </c>
      <c r="I1159" s="3" t="s">
        <v>50</v>
      </c>
      <c r="J1159" s="37" t="s">
        <v>109</v>
      </c>
      <c r="K1159" s="47" t="s">
        <v>15</v>
      </c>
      <c r="L1159" s="37" t="s">
        <v>16</v>
      </c>
      <c r="M1159" s="47">
        <v>179</v>
      </c>
      <c r="N1159" s="47">
        <v>262</v>
      </c>
      <c r="O1159" s="47">
        <v>0</v>
      </c>
      <c r="P1159" s="47">
        <v>0</v>
      </c>
      <c r="S1159" s="47">
        <v>218</v>
      </c>
      <c r="V1159" s="47">
        <v>23</v>
      </c>
      <c r="W1159" s="47">
        <v>262</v>
      </c>
      <c r="Y1159" s="47">
        <v>241</v>
      </c>
      <c r="Z1159" s="47">
        <v>23</v>
      </c>
      <c r="AA1159" s="47">
        <v>0</v>
      </c>
    </row>
    <row r="1160" spans="1:27" x14ac:dyDescent="0.3">
      <c r="A1160">
        <f>VLOOKUP(novplus_data[[#This Row],[Locationid]], [1]LibPAS_data!$A$2:$D$264, 4, FALSE)</f>
        <v>147983</v>
      </c>
      <c r="B1160" s="8" t="str">
        <f>TEXT(C1160,"yyyy")&amp;"-"&amp;"Q"&amp;LOOKUP(MONTH(C1160),{1,4,7,10},{1,2,3,4})</f>
        <v>2016-Q3</v>
      </c>
      <c r="C1160" s="9">
        <v>42614</v>
      </c>
      <c r="D1160" s="43">
        <f>YEAR(DATE(YEAR(novplus_data[[#This Row],[Date]]), MONTH(novplus_data[[#This Row],[Date]])+6,1))</f>
        <v>2017</v>
      </c>
      <c r="E1160" t="str">
        <f>TEXT(novplus_data[[#This Row],[Date]], "YYYY")</f>
        <v>2016</v>
      </c>
      <c r="F1160" s="43" t="str">
        <f>TEXT(novplus_data[[#This Row],[Date]], "MMM")</f>
        <v>Sep</v>
      </c>
      <c r="G1160" t="str">
        <f>VLOOKUP(I1160,[1]LibPAS_data!$A$2:$C$601,3,FALSE)</f>
        <v>Maricopa</v>
      </c>
      <c r="H1160" t="str">
        <f>VLOOKUP(I1160,[1]LibPAS_data!$A$2:$C$601,2,FALSE)</f>
        <v>Mesa Public Library</v>
      </c>
      <c r="I1160" s="3" t="s">
        <v>50</v>
      </c>
      <c r="J1160" s="37" t="s">
        <v>109</v>
      </c>
      <c r="K1160" s="47" t="s">
        <v>15</v>
      </c>
      <c r="L1160" s="37" t="s">
        <v>16</v>
      </c>
      <c r="M1160" s="47">
        <v>121</v>
      </c>
      <c r="N1160" s="47">
        <v>137</v>
      </c>
      <c r="O1160" s="47">
        <v>0</v>
      </c>
      <c r="P1160" s="47">
        <v>0</v>
      </c>
      <c r="S1160" s="47">
        <v>140</v>
      </c>
      <c r="V1160" s="47">
        <v>53</v>
      </c>
      <c r="W1160" s="47">
        <v>137</v>
      </c>
      <c r="Y1160" s="47">
        <v>193</v>
      </c>
      <c r="Z1160" s="47">
        <v>53</v>
      </c>
      <c r="AA1160" s="47">
        <v>0</v>
      </c>
    </row>
    <row r="1161" spans="1:27" x14ac:dyDescent="0.3">
      <c r="A1161">
        <f>VLOOKUP(novplus_data[[#This Row],[Locationid]], [1]LibPAS_data!$A$2:$D$264, 4, FALSE)</f>
        <v>147983</v>
      </c>
      <c r="B1161" s="8" t="str">
        <f>TEXT(C1161,"yyyy")&amp;"-"&amp;"Q"&amp;LOOKUP(MONTH(C1161),{1,4,7,10},{1,2,3,4})</f>
        <v>2016-Q3</v>
      </c>
      <c r="C1161" s="9">
        <v>42583</v>
      </c>
      <c r="D1161" s="43">
        <f>YEAR(DATE(YEAR(novplus_data[[#This Row],[Date]]), MONTH(novplus_data[[#This Row],[Date]])+6,1))</f>
        <v>2017</v>
      </c>
      <c r="E1161" t="str">
        <f>TEXT(novplus_data[[#This Row],[Date]], "YYYY")</f>
        <v>2016</v>
      </c>
      <c r="F1161" s="43" t="str">
        <f>TEXT(novplus_data[[#This Row],[Date]], "MMM")</f>
        <v>Aug</v>
      </c>
      <c r="G1161" t="str">
        <f>VLOOKUP(I1161,[1]LibPAS_data!$A$2:$C$601,3,FALSE)</f>
        <v>Maricopa</v>
      </c>
      <c r="H1161" t="str">
        <f>VLOOKUP(I1161,[1]LibPAS_data!$A$2:$C$601,2,FALSE)</f>
        <v>Mesa Public Library</v>
      </c>
      <c r="I1161" s="3" t="s">
        <v>50</v>
      </c>
      <c r="J1161" s="37" t="s">
        <v>109</v>
      </c>
      <c r="K1161" s="47" t="s">
        <v>15</v>
      </c>
      <c r="L1161" s="37" t="s">
        <v>16</v>
      </c>
      <c r="M1161" s="47">
        <v>160</v>
      </c>
      <c r="N1161" s="47">
        <v>212</v>
      </c>
      <c r="O1161" s="47">
        <v>2</v>
      </c>
      <c r="P1161" s="47">
        <v>2</v>
      </c>
      <c r="S1161" s="47">
        <v>264</v>
      </c>
      <c r="V1161" s="47">
        <v>119</v>
      </c>
      <c r="W1161" s="47">
        <v>212</v>
      </c>
      <c r="Y1161" s="47">
        <v>385</v>
      </c>
      <c r="Z1161" s="47">
        <v>119</v>
      </c>
      <c r="AA1161" s="47">
        <v>0</v>
      </c>
    </row>
    <row r="1162" spans="1:27" x14ac:dyDescent="0.3">
      <c r="A1162">
        <f>VLOOKUP(novplus_data[[#This Row],[Locationid]], [1]LibPAS_data!$A$2:$D$264, 4, FALSE)</f>
        <v>147983</v>
      </c>
      <c r="B1162" s="8" t="str">
        <f>TEXT(C1162,"yyyy")&amp;"-"&amp;"Q"&amp;LOOKUP(MONTH(C1162),{1,4,7,10},{1,2,3,4})</f>
        <v>2016-Q3</v>
      </c>
      <c r="C1162" s="9">
        <v>42552</v>
      </c>
      <c r="D1162" s="43">
        <f>YEAR(DATE(YEAR(novplus_data[[#This Row],[Date]]), MONTH(novplus_data[[#This Row],[Date]])+6,1))</f>
        <v>2017</v>
      </c>
      <c r="E1162" t="str">
        <f>TEXT(novplus_data[[#This Row],[Date]], "YYYY")</f>
        <v>2016</v>
      </c>
      <c r="F1162" s="43" t="str">
        <f>TEXT(novplus_data[[#This Row],[Date]], "MMM")</f>
        <v>Jul</v>
      </c>
      <c r="G1162" t="str">
        <f>VLOOKUP(I1162,[1]LibPAS_data!$A$2:$C$601,3,FALSE)</f>
        <v>Maricopa</v>
      </c>
      <c r="H1162" t="str">
        <f>VLOOKUP(I1162,[1]LibPAS_data!$A$2:$C$601,2,FALSE)</f>
        <v>Mesa Public Library</v>
      </c>
      <c r="I1162" s="3" t="s">
        <v>50</v>
      </c>
      <c r="J1162" s="37" t="s">
        <v>109</v>
      </c>
      <c r="K1162" s="47" t="s">
        <v>15</v>
      </c>
      <c r="L1162" s="37" t="s">
        <v>16</v>
      </c>
      <c r="M1162" s="47">
        <v>145</v>
      </c>
      <c r="N1162" s="47">
        <v>263</v>
      </c>
      <c r="O1162" s="47">
        <v>0</v>
      </c>
      <c r="P1162" s="47">
        <v>0</v>
      </c>
      <c r="S1162" s="47">
        <v>226</v>
      </c>
      <c r="V1162" s="47">
        <v>16</v>
      </c>
      <c r="W1162" s="47">
        <v>263</v>
      </c>
      <c r="Y1162" s="47">
        <v>242</v>
      </c>
      <c r="Z1162" s="47">
        <v>16</v>
      </c>
      <c r="AA1162" s="47">
        <v>0</v>
      </c>
    </row>
    <row r="1163" spans="1:27" x14ac:dyDescent="0.3">
      <c r="A1163">
        <f>VLOOKUP(novplus_data[[#This Row],[Locationid]], [1]LibPAS_data!$A$2:$D$264, 4, FALSE)</f>
        <v>147983</v>
      </c>
      <c r="B1163" s="8" t="str">
        <f>TEXT(C1163,"yyyy")&amp;"-"&amp;"Q"&amp;LOOKUP(MONTH(C1163),{1,4,7,10},{1,2,3,4})</f>
        <v>2016-Q2</v>
      </c>
      <c r="C1163" s="9">
        <v>42522</v>
      </c>
      <c r="D1163" s="43">
        <f>YEAR(DATE(YEAR(novplus_data[[#This Row],[Date]]), MONTH(novplus_data[[#This Row],[Date]])+6,1))</f>
        <v>2016</v>
      </c>
      <c r="E1163" t="str">
        <f>TEXT(novplus_data[[#This Row],[Date]], "YYYY")</f>
        <v>2016</v>
      </c>
      <c r="F1163" s="43" t="str">
        <f>TEXT(novplus_data[[#This Row],[Date]], "MMM")</f>
        <v>Jun</v>
      </c>
      <c r="G1163" t="str">
        <f>VLOOKUP(I1163,[1]LibPAS_data!$A$2:$C$601,3,FALSE)</f>
        <v>Maricopa</v>
      </c>
      <c r="H1163" t="str">
        <f>VLOOKUP(I1163,[1]LibPAS_data!$A$2:$C$601,2,FALSE)</f>
        <v>Mesa Public Library</v>
      </c>
      <c r="I1163" s="3" t="s">
        <v>50</v>
      </c>
      <c r="J1163" s="37" t="s">
        <v>109</v>
      </c>
      <c r="K1163" s="47" t="s">
        <v>15</v>
      </c>
      <c r="L1163" s="37" t="s">
        <v>16</v>
      </c>
      <c r="M1163" s="47">
        <v>234</v>
      </c>
      <c r="N1163" s="47">
        <v>369</v>
      </c>
      <c r="O1163" s="47">
        <v>0</v>
      </c>
      <c r="P1163" s="47">
        <v>0</v>
      </c>
      <c r="S1163" s="47">
        <v>460</v>
      </c>
      <c r="V1163" s="47">
        <v>13</v>
      </c>
      <c r="W1163" s="47">
        <v>369</v>
      </c>
      <c r="Y1163" s="47">
        <v>473</v>
      </c>
      <c r="Z1163" s="47">
        <v>13</v>
      </c>
      <c r="AA1163" s="47">
        <v>0</v>
      </c>
    </row>
    <row r="1164" spans="1:27" x14ac:dyDescent="0.3">
      <c r="A1164">
        <f>VLOOKUP(novplus_data[[#This Row],[Locationid]], [1]LibPAS_data!$A$2:$D$264, 4, FALSE)</f>
        <v>147983</v>
      </c>
      <c r="B1164" s="8" t="str">
        <f>TEXT(C1164,"yyyy")&amp;"-"&amp;"Q"&amp;LOOKUP(MONTH(C1164),{1,4,7,10},{1,2,3,4})</f>
        <v>2016-Q2</v>
      </c>
      <c r="C1164" s="9">
        <v>42491</v>
      </c>
      <c r="D1164" s="43">
        <f>YEAR(DATE(YEAR(novplus_data[[#This Row],[Date]]), MONTH(novplus_data[[#This Row],[Date]])+6,1))</f>
        <v>2016</v>
      </c>
      <c r="E1164" t="str">
        <f>TEXT(novplus_data[[#This Row],[Date]], "YYYY")</f>
        <v>2016</v>
      </c>
      <c r="F1164" s="43" t="str">
        <f>TEXT(novplus_data[[#This Row],[Date]], "MMM")</f>
        <v>May</v>
      </c>
      <c r="G1164" t="str">
        <f>VLOOKUP(I1164,[1]LibPAS_data!$A$2:$C$601,3,FALSE)</f>
        <v>Maricopa</v>
      </c>
      <c r="H1164" t="str">
        <f>VLOOKUP(I1164,[1]LibPAS_data!$A$2:$C$601,2,FALSE)</f>
        <v>Mesa Public Library</v>
      </c>
      <c r="I1164" s="3" t="s">
        <v>50</v>
      </c>
      <c r="J1164" s="37" t="s">
        <v>109</v>
      </c>
      <c r="K1164" s="47" t="s">
        <v>15</v>
      </c>
      <c r="L1164" s="37" t="s">
        <v>16</v>
      </c>
      <c r="M1164" s="47">
        <v>97</v>
      </c>
      <c r="N1164" s="47">
        <v>113</v>
      </c>
      <c r="O1164" s="47">
        <v>0</v>
      </c>
      <c r="P1164" s="47">
        <v>0</v>
      </c>
      <c r="S1164" s="47">
        <v>127</v>
      </c>
      <c r="V1164" s="47">
        <v>53</v>
      </c>
      <c r="W1164" s="47">
        <v>113</v>
      </c>
      <c r="Y1164" s="47">
        <v>180</v>
      </c>
      <c r="Z1164" s="47">
        <v>53</v>
      </c>
      <c r="AA1164" s="47">
        <v>0</v>
      </c>
    </row>
    <row r="1165" spans="1:27" x14ac:dyDescent="0.3">
      <c r="A1165">
        <f>VLOOKUP(novplus_data[[#This Row],[Locationid]], [1]LibPAS_data!$A$2:$D$264, 4, FALSE)</f>
        <v>147983</v>
      </c>
      <c r="B1165" s="8" t="str">
        <f>TEXT(C1165,"yyyy")&amp;"-"&amp;"Q"&amp;LOOKUP(MONTH(C1165),{1,4,7,10},{1,2,3,4})</f>
        <v>2016-Q2</v>
      </c>
      <c r="C1165" s="9">
        <v>42461</v>
      </c>
      <c r="D1165" s="43">
        <f>YEAR(DATE(YEAR(novplus_data[[#This Row],[Date]]), MONTH(novplus_data[[#This Row],[Date]])+6,1))</f>
        <v>2016</v>
      </c>
      <c r="E1165" t="str">
        <f>TEXT(novplus_data[[#This Row],[Date]], "YYYY")</f>
        <v>2016</v>
      </c>
      <c r="F1165" s="43" t="str">
        <f>TEXT(novplus_data[[#This Row],[Date]], "MMM")</f>
        <v>Apr</v>
      </c>
      <c r="G1165" t="str">
        <f>VLOOKUP(I1165,[1]LibPAS_data!$A$2:$C$601,3,FALSE)</f>
        <v>Maricopa</v>
      </c>
      <c r="H1165" t="str">
        <f>VLOOKUP(I1165,[1]LibPAS_data!$A$2:$C$601,2,FALSE)</f>
        <v>Mesa Public Library</v>
      </c>
      <c r="I1165" s="3" t="s">
        <v>50</v>
      </c>
      <c r="J1165" s="37" t="s">
        <v>109</v>
      </c>
      <c r="K1165" s="47" t="s">
        <v>15</v>
      </c>
      <c r="L1165" s="37" t="s">
        <v>16</v>
      </c>
      <c r="M1165" s="47">
        <v>134</v>
      </c>
      <c r="N1165" s="47">
        <v>178</v>
      </c>
      <c r="O1165" s="47">
        <v>0</v>
      </c>
      <c r="P1165" s="47">
        <v>0</v>
      </c>
      <c r="S1165" s="47">
        <v>90</v>
      </c>
      <c r="V1165" s="47">
        <v>11</v>
      </c>
      <c r="W1165" s="47">
        <v>178</v>
      </c>
      <c r="Y1165" s="47">
        <v>101</v>
      </c>
      <c r="Z1165" s="47">
        <v>11</v>
      </c>
      <c r="AA1165" s="47">
        <v>0</v>
      </c>
    </row>
    <row r="1166" spans="1:27" x14ac:dyDescent="0.3">
      <c r="A1166">
        <f>VLOOKUP(novplus_data[[#This Row],[Locationid]], [1]LibPAS_data!$A$2:$D$264, 4, FALSE)</f>
        <v>147983</v>
      </c>
      <c r="B1166" s="8" t="str">
        <f>TEXT(C1166,"yyyy")&amp;"-"&amp;"Q"&amp;LOOKUP(MONTH(C1166),{1,4,7,10},{1,2,3,4})</f>
        <v>2016-Q1</v>
      </c>
      <c r="C1166" s="9">
        <v>42430</v>
      </c>
      <c r="D1166" s="43">
        <f>YEAR(DATE(YEAR(novplus_data[[#This Row],[Date]]), MONTH(novplus_data[[#This Row],[Date]])+6,1))</f>
        <v>2016</v>
      </c>
      <c r="E1166" t="str">
        <f>TEXT(novplus_data[[#This Row],[Date]], "YYYY")</f>
        <v>2016</v>
      </c>
      <c r="F1166" s="43" t="str">
        <f>TEXT(novplus_data[[#This Row],[Date]], "MMM")</f>
        <v>Mar</v>
      </c>
      <c r="G1166" t="str">
        <f>VLOOKUP(I1166,[1]LibPAS_data!$A$2:$C$601,3,FALSE)</f>
        <v>Maricopa</v>
      </c>
      <c r="H1166" t="str">
        <f>VLOOKUP(I1166,[1]LibPAS_data!$A$2:$C$601,2,FALSE)</f>
        <v>Mesa Public Library</v>
      </c>
      <c r="I1166" s="3" t="s">
        <v>50</v>
      </c>
      <c r="J1166" s="37" t="s">
        <v>109</v>
      </c>
      <c r="K1166" s="47" t="s">
        <v>15</v>
      </c>
      <c r="L1166" s="37" t="s">
        <v>16</v>
      </c>
      <c r="M1166" s="47">
        <v>143</v>
      </c>
      <c r="N1166" s="47">
        <v>183</v>
      </c>
      <c r="O1166" s="47">
        <v>0</v>
      </c>
      <c r="P1166" s="47">
        <v>0</v>
      </c>
      <c r="S1166" s="47">
        <v>250</v>
      </c>
      <c r="V1166" s="47">
        <v>15</v>
      </c>
      <c r="W1166" s="47">
        <v>183</v>
      </c>
      <c r="Y1166" s="47">
        <v>265</v>
      </c>
      <c r="Z1166" s="47">
        <v>15</v>
      </c>
      <c r="AA1166" s="47">
        <v>0</v>
      </c>
    </row>
    <row r="1167" spans="1:27" x14ac:dyDescent="0.3">
      <c r="A1167">
        <f>VLOOKUP(novplus_data[[#This Row],[Locationid]], [1]LibPAS_data!$A$2:$D$264, 4, FALSE)</f>
        <v>147983</v>
      </c>
      <c r="B1167" s="8" t="str">
        <f>TEXT(C1167,"yyyy")&amp;"-"&amp;"Q"&amp;LOOKUP(MONTH(C1167),{1,4,7,10},{1,2,3,4})</f>
        <v>2016-Q1</v>
      </c>
      <c r="C1167" s="9">
        <v>42401</v>
      </c>
      <c r="D1167" s="43">
        <f>YEAR(DATE(YEAR(novplus_data[[#This Row],[Date]]), MONTH(novplus_data[[#This Row],[Date]])+6,1))</f>
        <v>2016</v>
      </c>
      <c r="E1167" t="str">
        <f>TEXT(novplus_data[[#This Row],[Date]], "YYYY")</f>
        <v>2016</v>
      </c>
      <c r="F1167" s="43" t="str">
        <f>TEXT(novplus_data[[#This Row],[Date]], "MMM")</f>
        <v>Feb</v>
      </c>
      <c r="G1167" t="str">
        <f>VLOOKUP(I1167,[1]LibPAS_data!$A$2:$C$601,3,FALSE)</f>
        <v>Maricopa</v>
      </c>
      <c r="H1167" t="str">
        <f>VLOOKUP(I1167,[1]LibPAS_data!$A$2:$C$601,2,FALSE)</f>
        <v>Mesa Public Library</v>
      </c>
      <c r="I1167" s="3" t="s">
        <v>50</v>
      </c>
      <c r="J1167" s="37" t="s">
        <v>109</v>
      </c>
      <c r="K1167" s="47" t="s">
        <v>15</v>
      </c>
      <c r="L1167" s="37" t="s">
        <v>16</v>
      </c>
      <c r="M1167" s="47">
        <v>125</v>
      </c>
      <c r="N1167" s="47">
        <v>122</v>
      </c>
      <c r="O1167" s="47">
        <v>0</v>
      </c>
      <c r="P1167" s="47">
        <v>0</v>
      </c>
      <c r="S1167" s="47">
        <v>108</v>
      </c>
      <c r="V1167" s="47">
        <v>15</v>
      </c>
      <c r="W1167" s="47">
        <v>122</v>
      </c>
      <c r="Y1167" s="47">
        <v>123</v>
      </c>
      <c r="Z1167" s="47">
        <v>15</v>
      </c>
      <c r="AA1167" s="47">
        <v>0</v>
      </c>
    </row>
    <row r="1168" spans="1:27" x14ac:dyDescent="0.3">
      <c r="A1168" s="2">
        <f>VLOOKUP(novplus_data[[#This Row],[Locationid]], [1]LibPAS_data!$A$2:$D$264, 4, FALSE)</f>
        <v>147983</v>
      </c>
      <c r="B1168" s="14" t="str">
        <f>TEXT(C1168,"yyyy")&amp;"-"&amp;"Q"&amp;LOOKUP(MONTH(C1168),{1,4,7,10},{1,2,3,4})</f>
        <v>2016-Q1</v>
      </c>
      <c r="C1168" s="15">
        <v>42370</v>
      </c>
      <c r="D1168" s="43">
        <f>YEAR(DATE(YEAR(novplus_data[[#This Row],[Date]]), MONTH(novplus_data[[#This Row],[Date]])+6,1))</f>
        <v>2016</v>
      </c>
      <c r="E1168" s="2" t="str">
        <f>TEXT(novplus_data[[#This Row],[Date]], "YYYY")</f>
        <v>2016</v>
      </c>
      <c r="F1168" s="43" t="str">
        <f>TEXT(novplus_data[[#This Row],[Date]], "MMM")</f>
        <v>Jan</v>
      </c>
      <c r="G1168" s="2" t="str">
        <f>VLOOKUP(I1168,[1]LibPAS_data!$A$2:$C$601,3,FALSE)</f>
        <v>Maricopa</v>
      </c>
      <c r="H1168" s="2" t="str">
        <f>VLOOKUP(I1168,[1]LibPAS_data!$A$2:$C$601,2,FALSE)</f>
        <v>Mesa Public Library</v>
      </c>
      <c r="I1168" s="38" t="s">
        <v>50</v>
      </c>
      <c r="J1168" s="2" t="s">
        <v>109</v>
      </c>
      <c r="K1168" s="49" t="s">
        <v>15</v>
      </c>
      <c r="L1168" s="2" t="s">
        <v>16</v>
      </c>
      <c r="M1168" s="49">
        <v>114</v>
      </c>
      <c r="N1168" s="49">
        <v>200</v>
      </c>
      <c r="O1168" s="49">
        <v>0</v>
      </c>
      <c r="P1168" s="49">
        <v>0</v>
      </c>
      <c r="Q1168" s="2"/>
      <c r="R1168" s="2"/>
      <c r="S1168" s="49">
        <v>249</v>
      </c>
      <c r="T1168" s="2"/>
      <c r="U1168" s="2"/>
      <c r="V1168" s="49">
        <v>10</v>
      </c>
      <c r="W1168" s="49">
        <v>200</v>
      </c>
      <c r="X1168" s="2"/>
      <c r="Y1168" s="49">
        <v>259</v>
      </c>
      <c r="Z1168" s="49">
        <v>10</v>
      </c>
      <c r="AA1168" s="49">
        <v>0</v>
      </c>
    </row>
    <row r="1169" spans="1:27" x14ac:dyDescent="0.3">
      <c r="A1169">
        <f>VLOOKUP(novplus_data[[#This Row],[Locationid]], [1]LibPAS_data!$A$2:$D$264, 4, FALSE)</f>
        <v>109952</v>
      </c>
      <c r="B1169" s="8" t="str">
        <f>TEXT(C1169,"yyyy")&amp;"-"&amp;"Q"&amp;LOOKUP(MONTH(C1169),{1,4,7,10},{1,2,3,4})</f>
        <v>2017-Q4</v>
      </c>
      <c r="C1169" s="9">
        <v>43070</v>
      </c>
      <c r="D1169" s="43">
        <f>YEAR(DATE(YEAR(novplus_data[[#This Row],[Date]]), MONTH(novplus_data[[#This Row],[Date]])+6,1))</f>
        <v>2018</v>
      </c>
      <c r="E1169" t="str">
        <f>TEXT(novplus_data[[#This Row],[Date]], "YYYY")</f>
        <v>2017</v>
      </c>
      <c r="F1169" s="43" t="str">
        <f>TEXT(novplus_data[[#This Row],[Date]], "MMM")</f>
        <v>Dec</v>
      </c>
      <c r="G1169" t="str">
        <f>VLOOKUP(I1169,[1]LibPAS_data!$A$2:$C$601,3,FALSE)</f>
        <v>Maricopa</v>
      </c>
      <c r="H1169" t="str">
        <f>VLOOKUP(I1169,[1]LibPAS_data!$A$2:$C$601,2,FALSE)</f>
        <v>Peoria Public Library</v>
      </c>
      <c r="I1169" s="3" t="s">
        <v>52</v>
      </c>
      <c r="J1169" s="37" t="s">
        <v>109</v>
      </c>
      <c r="K1169" s="47" t="s">
        <v>15</v>
      </c>
      <c r="L1169" s="37" t="s">
        <v>16</v>
      </c>
      <c r="M1169" s="47">
        <v>14</v>
      </c>
      <c r="N1169" s="47">
        <v>29</v>
      </c>
      <c r="O1169" s="47">
        <v>0</v>
      </c>
      <c r="S1169" s="47">
        <v>21</v>
      </c>
      <c r="W1169" s="47">
        <v>29</v>
      </c>
      <c r="Y1169" s="47">
        <v>21</v>
      </c>
      <c r="Z1169" s="47">
        <v>0</v>
      </c>
      <c r="AA1169" s="47">
        <v>0</v>
      </c>
    </row>
    <row r="1170" spans="1:27" x14ac:dyDescent="0.3">
      <c r="A1170">
        <f>VLOOKUP(novplus_data[[#This Row],[Locationid]], [1]LibPAS_data!$A$2:$D$264, 4, FALSE)</f>
        <v>109952</v>
      </c>
      <c r="B1170" s="8" t="str">
        <f>TEXT(C1170,"yyyy")&amp;"-"&amp;"Q"&amp;LOOKUP(MONTH(C1170),{1,4,7,10},{1,2,3,4})</f>
        <v>2017-Q4</v>
      </c>
      <c r="C1170" s="9">
        <v>43040</v>
      </c>
      <c r="D1170" s="43">
        <f>YEAR(DATE(YEAR(novplus_data[[#This Row],[Date]]), MONTH(novplus_data[[#This Row],[Date]])+6,1))</f>
        <v>2018</v>
      </c>
      <c r="E1170" t="str">
        <f>TEXT(novplus_data[[#This Row],[Date]], "YYYY")</f>
        <v>2017</v>
      </c>
      <c r="F1170" s="43" t="str">
        <f>TEXT(novplus_data[[#This Row],[Date]], "MMM")</f>
        <v>Nov</v>
      </c>
      <c r="G1170" t="str">
        <f>VLOOKUP(I1170,[1]LibPAS_data!$A$2:$C$601,3,FALSE)</f>
        <v>Maricopa</v>
      </c>
      <c r="H1170" t="str">
        <f>VLOOKUP(I1170,[1]LibPAS_data!$A$2:$C$601,2,FALSE)</f>
        <v>Peoria Public Library</v>
      </c>
      <c r="I1170" s="3" t="s">
        <v>52</v>
      </c>
      <c r="J1170" s="37" t="s">
        <v>109</v>
      </c>
      <c r="K1170" s="47" t="s">
        <v>15</v>
      </c>
      <c r="L1170" s="37" t="s">
        <v>16</v>
      </c>
      <c r="M1170" s="47">
        <v>4</v>
      </c>
      <c r="N1170" s="47">
        <v>5</v>
      </c>
      <c r="O1170" s="47">
        <v>0</v>
      </c>
      <c r="S1170" s="47">
        <v>3</v>
      </c>
      <c r="W1170" s="47">
        <v>5</v>
      </c>
      <c r="Y1170" s="47">
        <v>3</v>
      </c>
      <c r="Z1170" s="47">
        <v>0</v>
      </c>
      <c r="AA1170" s="47">
        <v>0</v>
      </c>
    </row>
    <row r="1171" spans="1:27" x14ac:dyDescent="0.3">
      <c r="A1171">
        <f>VLOOKUP(novplus_data[[#This Row],[Locationid]], [1]LibPAS_data!$A$2:$D$264, 4, FALSE)</f>
        <v>109952</v>
      </c>
      <c r="B1171" s="8" t="str">
        <f>TEXT(C1171,"yyyy")&amp;"-"&amp;"Q"&amp;LOOKUP(MONTH(C1171),{1,4,7,10},{1,2,3,4})</f>
        <v>2017-Q4</v>
      </c>
      <c r="C1171" s="9">
        <v>43009</v>
      </c>
      <c r="D1171" s="43">
        <f>YEAR(DATE(YEAR(novplus_data[[#This Row],[Date]]), MONTH(novplus_data[[#This Row],[Date]])+6,1))</f>
        <v>2018</v>
      </c>
      <c r="E1171" t="str">
        <f>TEXT(novplus_data[[#This Row],[Date]], "YYYY")</f>
        <v>2017</v>
      </c>
      <c r="F1171" s="43" t="str">
        <f>TEXT(novplus_data[[#This Row],[Date]], "MMM")</f>
        <v>Oct</v>
      </c>
      <c r="G1171" t="str">
        <f>VLOOKUP(I1171,[1]LibPAS_data!$A$2:$C$601,3,FALSE)</f>
        <v>Maricopa</v>
      </c>
      <c r="H1171" t="str">
        <f>VLOOKUP(I1171,[1]LibPAS_data!$A$2:$C$601,2,FALSE)</f>
        <v>Peoria Public Library</v>
      </c>
      <c r="I1171" s="3" t="s">
        <v>52</v>
      </c>
      <c r="J1171" s="37" t="s">
        <v>109</v>
      </c>
      <c r="K1171" s="47" t="s">
        <v>15</v>
      </c>
      <c r="L1171" s="37" t="s">
        <v>16</v>
      </c>
      <c r="M1171" s="47">
        <v>10</v>
      </c>
      <c r="N1171" s="47">
        <v>22</v>
      </c>
      <c r="O1171" s="47">
        <v>0</v>
      </c>
      <c r="S1171" s="47">
        <v>27</v>
      </c>
      <c r="W1171" s="47">
        <v>22</v>
      </c>
      <c r="Y1171" s="47">
        <v>27</v>
      </c>
      <c r="Z1171" s="47">
        <v>0</v>
      </c>
      <c r="AA1171" s="47">
        <v>0</v>
      </c>
    </row>
    <row r="1172" spans="1:27" x14ac:dyDescent="0.3">
      <c r="A1172">
        <f>VLOOKUP(novplus_data[[#This Row],[Locationid]], [1]LibPAS_data!$A$2:$D$264, 4, FALSE)</f>
        <v>109952</v>
      </c>
      <c r="B1172" s="8" t="str">
        <f>TEXT(C1172,"yyyy")&amp;"-"&amp;"Q"&amp;LOOKUP(MONTH(C1172),{1,4,7,10},{1,2,3,4})</f>
        <v>2017-Q3</v>
      </c>
      <c r="C1172" s="9">
        <v>42979</v>
      </c>
      <c r="D1172" s="43">
        <f>YEAR(DATE(YEAR(novplus_data[[#This Row],[Date]]), MONTH(novplus_data[[#This Row],[Date]])+6,1))</f>
        <v>2018</v>
      </c>
      <c r="E1172" t="str">
        <f>TEXT(novplus_data[[#This Row],[Date]], "YYYY")</f>
        <v>2017</v>
      </c>
      <c r="F1172" s="43" t="str">
        <f>TEXT(novplus_data[[#This Row],[Date]], "MMM")</f>
        <v>Sep</v>
      </c>
      <c r="G1172" t="str">
        <f>VLOOKUP(I1172,[1]LibPAS_data!$A$2:$C$601,3,FALSE)</f>
        <v>Maricopa</v>
      </c>
      <c r="H1172" t="str">
        <f>VLOOKUP(I1172,[1]LibPAS_data!$A$2:$C$601,2,FALSE)</f>
        <v>Peoria Public Library</v>
      </c>
      <c r="I1172" s="3" t="s">
        <v>52</v>
      </c>
      <c r="J1172" s="37" t="s">
        <v>109</v>
      </c>
      <c r="K1172" s="47" t="s">
        <v>15</v>
      </c>
      <c r="L1172" s="37" t="s">
        <v>16</v>
      </c>
      <c r="M1172" s="47">
        <v>13</v>
      </c>
      <c r="N1172" s="47">
        <v>11</v>
      </c>
      <c r="O1172" s="47">
        <v>0</v>
      </c>
      <c r="S1172" s="47">
        <v>7</v>
      </c>
      <c r="W1172" s="47">
        <v>11</v>
      </c>
      <c r="Y1172" s="47">
        <v>7</v>
      </c>
      <c r="Z1172" s="47">
        <v>0</v>
      </c>
      <c r="AA1172" s="47">
        <v>0</v>
      </c>
    </row>
    <row r="1173" spans="1:27" x14ac:dyDescent="0.3">
      <c r="A1173">
        <f>VLOOKUP(novplus_data[[#This Row],[Locationid]], [1]LibPAS_data!$A$2:$D$264, 4, FALSE)</f>
        <v>109952</v>
      </c>
      <c r="B1173" s="8" t="str">
        <f>TEXT(C1173,"yyyy")&amp;"-"&amp;"Q"&amp;LOOKUP(MONTH(C1173),{1,4,7,10},{1,2,3,4})</f>
        <v>2017-Q3</v>
      </c>
      <c r="C1173" s="9">
        <v>42948</v>
      </c>
      <c r="D1173" s="43">
        <f>YEAR(DATE(YEAR(novplus_data[[#This Row],[Date]]), MONTH(novplus_data[[#This Row],[Date]])+6,1))</f>
        <v>2018</v>
      </c>
      <c r="E1173" t="str">
        <f>TEXT(novplus_data[[#This Row],[Date]], "YYYY")</f>
        <v>2017</v>
      </c>
      <c r="F1173" s="43" t="str">
        <f>TEXT(novplus_data[[#This Row],[Date]], "MMM")</f>
        <v>Aug</v>
      </c>
      <c r="G1173" t="str">
        <f>VLOOKUP(I1173,[1]LibPAS_data!$A$2:$C$601,3,FALSE)</f>
        <v>Maricopa</v>
      </c>
      <c r="H1173" t="str">
        <f>VLOOKUP(I1173,[1]LibPAS_data!$A$2:$C$601,2,FALSE)</f>
        <v>Peoria Public Library</v>
      </c>
      <c r="I1173" s="3" t="s">
        <v>52</v>
      </c>
      <c r="J1173" s="37" t="s">
        <v>109</v>
      </c>
      <c r="K1173" s="47" t="s">
        <v>15</v>
      </c>
      <c r="L1173" s="37" t="s">
        <v>16</v>
      </c>
      <c r="M1173" s="47">
        <v>15</v>
      </c>
      <c r="N1173" s="47">
        <v>20</v>
      </c>
      <c r="O1173" s="47">
        <v>0</v>
      </c>
      <c r="S1173" s="47">
        <v>24</v>
      </c>
      <c r="W1173" s="47">
        <v>20</v>
      </c>
      <c r="Y1173" s="47">
        <v>24</v>
      </c>
      <c r="Z1173" s="47">
        <v>0</v>
      </c>
      <c r="AA1173" s="47">
        <v>0</v>
      </c>
    </row>
    <row r="1174" spans="1:27" x14ac:dyDescent="0.3">
      <c r="A1174">
        <f>VLOOKUP(novplus_data[[#This Row],[Locationid]], [1]LibPAS_data!$A$2:$D$264, 4, FALSE)</f>
        <v>109952</v>
      </c>
      <c r="B1174" s="8" t="str">
        <f>TEXT(C1174,"yyyy")&amp;"-"&amp;"Q"&amp;LOOKUP(MONTH(C1174),{1,4,7,10},{1,2,3,4})</f>
        <v>2017-Q3</v>
      </c>
      <c r="C1174" s="9">
        <v>42917</v>
      </c>
      <c r="D1174" s="43">
        <f>YEAR(DATE(YEAR(novplus_data[[#This Row],[Date]]), MONTH(novplus_data[[#This Row],[Date]])+6,1))</f>
        <v>2018</v>
      </c>
      <c r="E1174" t="str">
        <f>TEXT(novplus_data[[#This Row],[Date]], "YYYY")</f>
        <v>2017</v>
      </c>
      <c r="F1174" s="43" t="str">
        <f>TEXT(novplus_data[[#This Row],[Date]], "MMM")</f>
        <v>Jul</v>
      </c>
      <c r="G1174" t="str">
        <f>VLOOKUP(I1174,[1]LibPAS_data!$A$2:$C$601,3,FALSE)</f>
        <v>Maricopa</v>
      </c>
      <c r="H1174" t="str">
        <f>VLOOKUP(I1174,[1]LibPAS_data!$A$2:$C$601,2,FALSE)</f>
        <v>Peoria Public Library</v>
      </c>
      <c r="I1174" s="3" t="s">
        <v>52</v>
      </c>
      <c r="J1174" s="37" t="s">
        <v>109</v>
      </c>
      <c r="K1174" s="47" t="s">
        <v>15</v>
      </c>
      <c r="L1174" s="37" t="s">
        <v>16</v>
      </c>
      <c r="M1174" s="47">
        <v>3</v>
      </c>
      <c r="N1174" s="47">
        <v>3</v>
      </c>
      <c r="O1174" s="47">
        <v>0</v>
      </c>
      <c r="S1174" s="47">
        <v>2</v>
      </c>
      <c r="W1174" s="47">
        <v>3</v>
      </c>
      <c r="Y1174" s="47">
        <v>2</v>
      </c>
      <c r="Z1174" s="47">
        <v>0</v>
      </c>
      <c r="AA1174" s="47">
        <v>0</v>
      </c>
    </row>
    <row r="1175" spans="1:27" x14ac:dyDescent="0.3">
      <c r="A1175">
        <f>VLOOKUP(novplus_data[[#This Row],[Locationid]], [1]LibPAS_data!$A$2:$D$264, 4, FALSE)</f>
        <v>109952</v>
      </c>
      <c r="B1175" s="8" t="str">
        <f>TEXT(C1175,"yyyy")&amp;"-"&amp;"Q"&amp;LOOKUP(MONTH(C1175),{1,4,7,10},{1,2,3,4})</f>
        <v>2017-Q2</v>
      </c>
      <c r="C1175" s="9">
        <v>42887</v>
      </c>
      <c r="D1175" s="43">
        <f>YEAR(DATE(YEAR(novplus_data[[#This Row],[Date]]), MONTH(novplus_data[[#This Row],[Date]])+6,1))</f>
        <v>2017</v>
      </c>
      <c r="E1175" t="str">
        <f>TEXT(novplus_data[[#This Row],[Date]], "YYYY")</f>
        <v>2017</v>
      </c>
      <c r="F1175" s="43" t="str">
        <f>TEXT(novplus_data[[#This Row],[Date]], "MMM")</f>
        <v>Jun</v>
      </c>
      <c r="G1175" t="str">
        <f>VLOOKUP(I1175,[1]LibPAS_data!$A$2:$C$601,3,FALSE)</f>
        <v>Maricopa</v>
      </c>
      <c r="H1175" t="str">
        <f>VLOOKUP(I1175,[1]LibPAS_data!$A$2:$C$601,2,FALSE)</f>
        <v>Peoria Public Library</v>
      </c>
      <c r="I1175" s="3" t="s">
        <v>52</v>
      </c>
      <c r="J1175" s="37" t="s">
        <v>109</v>
      </c>
      <c r="K1175" s="47" t="s">
        <v>15</v>
      </c>
      <c r="L1175" s="37" t="s">
        <v>16</v>
      </c>
      <c r="M1175" s="47">
        <v>11</v>
      </c>
      <c r="N1175" s="47">
        <v>12</v>
      </c>
      <c r="O1175" s="47">
        <v>0</v>
      </c>
      <c r="S1175" s="47">
        <v>20</v>
      </c>
      <c r="W1175" s="47">
        <v>12</v>
      </c>
      <c r="Y1175" s="47">
        <v>20</v>
      </c>
      <c r="Z1175" s="47">
        <v>0</v>
      </c>
      <c r="AA1175" s="47">
        <v>0</v>
      </c>
    </row>
    <row r="1176" spans="1:27" x14ac:dyDescent="0.3">
      <c r="A1176">
        <f>VLOOKUP(novplus_data[[#This Row],[Locationid]], [1]LibPAS_data!$A$2:$D$264, 4, FALSE)</f>
        <v>109952</v>
      </c>
      <c r="B1176" s="8" t="str">
        <f>TEXT(C1176,"yyyy")&amp;"-"&amp;"Q"&amp;LOOKUP(MONTH(C1176),{1,4,7,10},{1,2,3,4})</f>
        <v>2017-Q2</v>
      </c>
      <c r="C1176" s="9">
        <v>42856</v>
      </c>
      <c r="D1176" s="43">
        <f>YEAR(DATE(YEAR(novplus_data[[#This Row],[Date]]), MONTH(novplus_data[[#This Row],[Date]])+6,1))</f>
        <v>2017</v>
      </c>
      <c r="E1176" t="str">
        <f>TEXT(novplus_data[[#This Row],[Date]], "YYYY")</f>
        <v>2017</v>
      </c>
      <c r="F1176" s="43" t="str">
        <f>TEXT(novplus_data[[#This Row],[Date]], "MMM")</f>
        <v>May</v>
      </c>
      <c r="G1176" t="str">
        <f>VLOOKUP(I1176,[1]LibPAS_data!$A$2:$C$601,3,FALSE)</f>
        <v>Maricopa</v>
      </c>
      <c r="H1176" t="str">
        <f>VLOOKUP(I1176,[1]LibPAS_data!$A$2:$C$601,2,FALSE)</f>
        <v>Peoria Public Library</v>
      </c>
      <c r="I1176" s="3" t="s">
        <v>52</v>
      </c>
      <c r="J1176" s="37" t="s">
        <v>109</v>
      </c>
      <c r="K1176" s="47" t="s">
        <v>15</v>
      </c>
      <c r="L1176" s="37" t="s">
        <v>16</v>
      </c>
      <c r="M1176" s="47">
        <v>2</v>
      </c>
      <c r="N1176" s="47">
        <v>1</v>
      </c>
      <c r="O1176" s="47">
        <v>0</v>
      </c>
      <c r="S1176" s="47">
        <v>1</v>
      </c>
      <c r="W1176" s="47">
        <v>1</v>
      </c>
      <c r="Y1176" s="47">
        <v>1</v>
      </c>
      <c r="Z1176" s="47">
        <v>0</v>
      </c>
      <c r="AA1176" s="47">
        <v>0</v>
      </c>
    </row>
    <row r="1177" spans="1:27" x14ac:dyDescent="0.3">
      <c r="A1177">
        <f>VLOOKUP(novplus_data[[#This Row],[Locationid]], [1]LibPAS_data!$A$2:$D$264, 4, FALSE)</f>
        <v>109952</v>
      </c>
      <c r="B1177" s="8" t="str">
        <f>TEXT(C1177,"yyyy")&amp;"-"&amp;"Q"&amp;LOOKUP(MONTH(C1177),{1,4,7,10},{1,2,3,4})</f>
        <v>2017-Q2</v>
      </c>
      <c r="C1177" s="9">
        <v>42826</v>
      </c>
      <c r="D1177" s="43">
        <f>YEAR(DATE(YEAR(novplus_data[[#This Row],[Date]]), MONTH(novplus_data[[#This Row],[Date]])+6,1))</f>
        <v>2017</v>
      </c>
      <c r="E1177" t="str">
        <f>TEXT(novplus_data[[#This Row],[Date]], "YYYY")</f>
        <v>2017</v>
      </c>
      <c r="F1177" s="43" t="str">
        <f>TEXT(novplus_data[[#This Row],[Date]], "MMM")</f>
        <v>Apr</v>
      </c>
      <c r="G1177" t="str">
        <f>VLOOKUP(I1177,[1]LibPAS_data!$A$2:$C$601,3,FALSE)</f>
        <v>Maricopa</v>
      </c>
      <c r="H1177" t="str">
        <f>VLOOKUP(I1177,[1]LibPAS_data!$A$2:$C$601,2,FALSE)</f>
        <v>Peoria Public Library</v>
      </c>
      <c r="I1177" s="3" t="s">
        <v>52</v>
      </c>
      <c r="J1177" s="37" t="s">
        <v>109</v>
      </c>
      <c r="K1177" s="47" t="s">
        <v>15</v>
      </c>
      <c r="L1177" s="37" t="s">
        <v>16</v>
      </c>
      <c r="M1177" s="47">
        <v>6</v>
      </c>
      <c r="N1177" s="47">
        <v>4</v>
      </c>
      <c r="O1177" s="47">
        <v>0</v>
      </c>
      <c r="S1177" s="47">
        <v>6</v>
      </c>
      <c r="W1177" s="47">
        <v>4</v>
      </c>
      <c r="Y1177" s="47">
        <v>6</v>
      </c>
      <c r="Z1177" s="47">
        <v>0</v>
      </c>
      <c r="AA1177" s="47">
        <v>0</v>
      </c>
    </row>
    <row r="1178" spans="1:27" x14ac:dyDescent="0.3">
      <c r="A1178">
        <f>VLOOKUP(novplus_data[[#This Row],[Locationid]], [1]LibPAS_data!$A$2:$D$264, 4, FALSE)</f>
        <v>109952</v>
      </c>
      <c r="B1178" s="8" t="str">
        <f>TEXT(C1178,"yyyy")&amp;"-"&amp;"Q"&amp;LOOKUP(MONTH(C1178),{1,4,7,10},{1,2,3,4})</f>
        <v>2017-Q1</v>
      </c>
      <c r="C1178" s="9">
        <v>42795</v>
      </c>
      <c r="D1178" s="43">
        <f>YEAR(DATE(YEAR(novplus_data[[#This Row],[Date]]), MONTH(novplus_data[[#This Row],[Date]])+6,1))</f>
        <v>2017</v>
      </c>
      <c r="E1178" t="str">
        <f>TEXT(novplus_data[[#This Row],[Date]], "YYYY")</f>
        <v>2017</v>
      </c>
      <c r="F1178" s="43" t="str">
        <f>TEXT(novplus_data[[#This Row],[Date]], "MMM")</f>
        <v>Mar</v>
      </c>
      <c r="G1178" t="str">
        <f>VLOOKUP(I1178,[1]LibPAS_data!$A$2:$C$601,3,FALSE)</f>
        <v>Maricopa</v>
      </c>
      <c r="H1178" t="str">
        <f>VLOOKUP(I1178,[1]LibPAS_data!$A$2:$C$601,2,FALSE)</f>
        <v>Peoria Public Library</v>
      </c>
      <c r="I1178" s="3" t="s">
        <v>52</v>
      </c>
      <c r="J1178" s="37" t="s">
        <v>109</v>
      </c>
      <c r="K1178" s="47" t="s">
        <v>15</v>
      </c>
      <c r="L1178" s="37" t="s">
        <v>16</v>
      </c>
      <c r="M1178" s="47">
        <v>2</v>
      </c>
      <c r="N1178" s="47">
        <v>1</v>
      </c>
      <c r="O1178" s="47">
        <v>0</v>
      </c>
      <c r="S1178" s="47">
        <v>2</v>
      </c>
      <c r="W1178" s="47">
        <v>1</v>
      </c>
      <c r="Y1178" s="47">
        <v>2</v>
      </c>
      <c r="Z1178" s="47">
        <v>0</v>
      </c>
      <c r="AA1178" s="47">
        <v>0</v>
      </c>
    </row>
    <row r="1179" spans="1:27" x14ac:dyDescent="0.3">
      <c r="A1179">
        <f>VLOOKUP(novplus_data[[#This Row],[Locationid]], [1]LibPAS_data!$A$2:$D$264, 4, FALSE)</f>
        <v>109952</v>
      </c>
      <c r="B1179" s="8" t="str">
        <f>TEXT(C1179,"yyyy")&amp;"-"&amp;"Q"&amp;LOOKUP(MONTH(C1179),{1,4,7,10},{1,2,3,4})</f>
        <v>2017-Q1</v>
      </c>
      <c r="C1179" s="9">
        <v>42767</v>
      </c>
      <c r="D1179" s="43">
        <f>YEAR(DATE(YEAR(novplus_data[[#This Row],[Date]]), MONTH(novplus_data[[#This Row],[Date]])+6,1))</f>
        <v>2017</v>
      </c>
      <c r="E1179" t="str">
        <f>TEXT(novplus_data[[#This Row],[Date]], "YYYY")</f>
        <v>2017</v>
      </c>
      <c r="F1179" s="43" t="str">
        <f>TEXT(novplus_data[[#This Row],[Date]], "MMM")</f>
        <v>Feb</v>
      </c>
      <c r="G1179" t="str">
        <f>VLOOKUP(I1179,[1]LibPAS_data!$A$2:$C$601,3,FALSE)</f>
        <v>Maricopa</v>
      </c>
      <c r="H1179" t="str">
        <f>VLOOKUP(I1179,[1]LibPAS_data!$A$2:$C$601,2,FALSE)</f>
        <v>Peoria Public Library</v>
      </c>
      <c r="I1179" s="3" t="s">
        <v>52</v>
      </c>
      <c r="J1179" s="37" t="s">
        <v>109</v>
      </c>
      <c r="K1179" s="47" t="s">
        <v>15</v>
      </c>
      <c r="L1179" s="37" t="s">
        <v>16</v>
      </c>
      <c r="M1179" s="47">
        <v>15</v>
      </c>
      <c r="N1179" s="47">
        <v>16</v>
      </c>
      <c r="O1179" s="47">
        <v>0</v>
      </c>
      <c r="S1179" s="47">
        <v>29</v>
      </c>
      <c r="W1179" s="47">
        <v>16</v>
      </c>
      <c r="Y1179" s="47">
        <v>29</v>
      </c>
      <c r="Z1179" s="47">
        <v>0</v>
      </c>
      <c r="AA1179" s="47">
        <v>0</v>
      </c>
    </row>
    <row r="1180" spans="1:27" x14ac:dyDescent="0.3">
      <c r="A1180">
        <f>VLOOKUP(novplus_data[[#This Row],[Locationid]], [1]LibPAS_data!$A$2:$D$264, 4, FALSE)</f>
        <v>109952</v>
      </c>
      <c r="B1180" s="8" t="str">
        <f>TEXT(C1180,"yyyy")&amp;"-"&amp;"Q"&amp;LOOKUP(MONTH(C1180),{1,4,7,10},{1,2,3,4})</f>
        <v>2017-Q1</v>
      </c>
      <c r="C1180" s="9">
        <v>42736</v>
      </c>
      <c r="D1180" s="43">
        <f>YEAR(DATE(YEAR(novplus_data[[#This Row],[Date]]), MONTH(novplus_data[[#This Row],[Date]])+6,1))</f>
        <v>2017</v>
      </c>
      <c r="E1180" t="str">
        <f>TEXT(novplus_data[[#This Row],[Date]], "YYYY")</f>
        <v>2017</v>
      </c>
      <c r="F1180" s="43" t="str">
        <f>TEXT(novplus_data[[#This Row],[Date]], "MMM")</f>
        <v>Jan</v>
      </c>
      <c r="G1180" t="str">
        <f>VLOOKUP(I1180,[1]LibPAS_data!$A$2:$C$601,3,FALSE)</f>
        <v>Maricopa</v>
      </c>
      <c r="H1180" t="str">
        <f>VLOOKUP(I1180,[1]LibPAS_data!$A$2:$C$601,2,FALSE)</f>
        <v>Peoria Public Library</v>
      </c>
      <c r="I1180" s="3" t="s">
        <v>52</v>
      </c>
      <c r="J1180" s="37" t="s">
        <v>109</v>
      </c>
      <c r="K1180" s="47" t="s">
        <v>15</v>
      </c>
      <c r="L1180" s="37" t="s">
        <v>16</v>
      </c>
      <c r="M1180" s="47">
        <v>36</v>
      </c>
      <c r="N1180" s="47">
        <v>42</v>
      </c>
      <c r="O1180" s="47">
        <v>0</v>
      </c>
      <c r="S1180" s="47">
        <v>130</v>
      </c>
      <c r="W1180" s="47">
        <v>42</v>
      </c>
      <c r="Y1180" s="47">
        <v>130</v>
      </c>
      <c r="Z1180" s="47">
        <v>0</v>
      </c>
      <c r="AA1180" s="47">
        <v>0</v>
      </c>
    </row>
    <row r="1181" spans="1:27" x14ac:dyDescent="0.3">
      <c r="A1181">
        <f>VLOOKUP(novplus_data[[#This Row],[Locationid]], [1]LibPAS_data!$A$2:$D$264, 4, FALSE)</f>
        <v>109952</v>
      </c>
      <c r="B1181" s="8" t="str">
        <f>TEXT(C1181,"yyyy")&amp;"-"&amp;"Q"&amp;LOOKUP(MONTH(C1181),{1,4,7,10},{1,2,3,4})</f>
        <v>2016-Q4</v>
      </c>
      <c r="C1181" s="9">
        <v>42705</v>
      </c>
      <c r="D1181" s="43">
        <f>YEAR(DATE(YEAR(novplus_data[[#This Row],[Date]]), MONTH(novplus_data[[#This Row],[Date]])+6,1))</f>
        <v>2017</v>
      </c>
      <c r="E1181" t="str">
        <f>TEXT(novplus_data[[#This Row],[Date]], "YYYY")</f>
        <v>2016</v>
      </c>
      <c r="F1181" s="43" t="str">
        <f>TEXT(novplus_data[[#This Row],[Date]], "MMM")</f>
        <v>Dec</v>
      </c>
      <c r="G1181" t="str">
        <f>VLOOKUP(I1181,[1]LibPAS_data!$A$2:$C$601,3,FALSE)</f>
        <v>Maricopa</v>
      </c>
      <c r="H1181" t="str">
        <f>VLOOKUP(I1181,[1]LibPAS_data!$A$2:$C$601,2,FALSE)</f>
        <v>Peoria Public Library</v>
      </c>
      <c r="I1181" s="3" t="s">
        <v>52</v>
      </c>
      <c r="J1181" s="37" t="s">
        <v>109</v>
      </c>
      <c r="K1181" s="47" t="s">
        <v>15</v>
      </c>
      <c r="L1181" s="37" t="s">
        <v>16</v>
      </c>
      <c r="M1181" s="47">
        <v>5</v>
      </c>
      <c r="N1181" s="47">
        <v>11</v>
      </c>
      <c r="O1181" s="47">
        <v>0</v>
      </c>
      <c r="S1181" s="47">
        <v>17</v>
      </c>
      <c r="W1181" s="47">
        <v>11</v>
      </c>
      <c r="Y1181" s="47">
        <v>17</v>
      </c>
      <c r="Z1181" s="47">
        <v>0</v>
      </c>
      <c r="AA1181" s="47">
        <v>0</v>
      </c>
    </row>
    <row r="1182" spans="1:27" x14ac:dyDescent="0.3">
      <c r="A1182">
        <f>VLOOKUP(novplus_data[[#This Row],[Locationid]], [1]LibPAS_data!$A$2:$D$264, 4, FALSE)</f>
        <v>109952</v>
      </c>
      <c r="B1182" s="8" t="str">
        <f>TEXT(C1182,"yyyy")&amp;"-"&amp;"Q"&amp;LOOKUP(MONTH(C1182),{1,4,7,10},{1,2,3,4})</f>
        <v>2016-Q4</v>
      </c>
      <c r="C1182" s="9">
        <v>42675</v>
      </c>
      <c r="D1182" s="43">
        <f>YEAR(DATE(YEAR(novplus_data[[#This Row],[Date]]), MONTH(novplus_data[[#This Row],[Date]])+6,1))</f>
        <v>2017</v>
      </c>
      <c r="E1182" t="str">
        <f>TEXT(novplus_data[[#This Row],[Date]], "YYYY")</f>
        <v>2016</v>
      </c>
      <c r="F1182" s="43" t="str">
        <f>TEXT(novplus_data[[#This Row],[Date]], "MMM")</f>
        <v>Nov</v>
      </c>
      <c r="G1182" t="str">
        <f>VLOOKUP(I1182,[1]LibPAS_data!$A$2:$C$601,3,FALSE)</f>
        <v>Maricopa</v>
      </c>
      <c r="H1182" t="str">
        <f>VLOOKUP(I1182,[1]LibPAS_data!$A$2:$C$601,2,FALSE)</f>
        <v>Peoria Public Library</v>
      </c>
      <c r="I1182" s="3" t="s">
        <v>52</v>
      </c>
      <c r="J1182" s="37" t="s">
        <v>109</v>
      </c>
      <c r="K1182" s="47" t="s">
        <v>15</v>
      </c>
      <c r="L1182" s="37" t="s">
        <v>16</v>
      </c>
      <c r="M1182" s="47">
        <v>8</v>
      </c>
      <c r="N1182" s="47">
        <v>10</v>
      </c>
      <c r="O1182" s="47">
        <v>0</v>
      </c>
      <c r="S1182" s="47">
        <v>17</v>
      </c>
      <c r="W1182" s="47">
        <v>10</v>
      </c>
      <c r="Y1182" s="47">
        <v>17</v>
      </c>
      <c r="Z1182" s="47">
        <v>0</v>
      </c>
      <c r="AA1182" s="47">
        <v>0</v>
      </c>
    </row>
    <row r="1183" spans="1:27" x14ac:dyDescent="0.3">
      <c r="A1183">
        <f>VLOOKUP(novplus_data[[#This Row],[Locationid]], [1]LibPAS_data!$A$2:$D$264, 4, FALSE)</f>
        <v>109952</v>
      </c>
      <c r="B1183" s="8" t="str">
        <f>TEXT(C1183,"yyyy")&amp;"-"&amp;"Q"&amp;LOOKUP(MONTH(C1183),{1,4,7,10},{1,2,3,4})</f>
        <v>2016-Q4</v>
      </c>
      <c r="C1183" s="9">
        <v>42644</v>
      </c>
      <c r="D1183" s="43">
        <f>YEAR(DATE(YEAR(novplus_data[[#This Row],[Date]]), MONTH(novplus_data[[#This Row],[Date]])+6,1))</f>
        <v>2017</v>
      </c>
      <c r="E1183" t="str">
        <f>TEXT(novplus_data[[#This Row],[Date]], "YYYY")</f>
        <v>2016</v>
      </c>
      <c r="F1183" s="43" t="str">
        <f>TEXT(novplus_data[[#This Row],[Date]], "MMM")</f>
        <v>Oct</v>
      </c>
      <c r="G1183" t="str">
        <f>VLOOKUP(I1183,[1]LibPAS_data!$A$2:$C$601,3,FALSE)</f>
        <v>Maricopa</v>
      </c>
      <c r="H1183" t="str">
        <f>VLOOKUP(I1183,[1]LibPAS_data!$A$2:$C$601,2,FALSE)</f>
        <v>Peoria Public Library</v>
      </c>
      <c r="I1183" s="3" t="s">
        <v>52</v>
      </c>
      <c r="J1183" s="37" t="s">
        <v>109</v>
      </c>
      <c r="K1183" s="47" t="s">
        <v>15</v>
      </c>
      <c r="L1183" s="37" t="s">
        <v>16</v>
      </c>
      <c r="M1183" s="47">
        <v>4</v>
      </c>
      <c r="N1183" s="47">
        <v>6</v>
      </c>
      <c r="O1183" s="47">
        <v>0</v>
      </c>
      <c r="S1183" s="47">
        <v>4</v>
      </c>
      <c r="W1183" s="47">
        <v>6</v>
      </c>
      <c r="Y1183" s="47">
        <v>4</v>
      </c>
      <c r="Z1183" s="47">
        <v>0</v>
      </c>
      <c r="AA1183" s="47">
        <v>0</v>
      </c>
    </row>
    <row r="1184" spans="1:27" x14ac:dyDescent="0.3">
      <c r="A1184">
        <f>VLOOKUP(novplus_data[[#This Row],[Locationid]], [1]LibPAS_data!$A$2:$D$264, 4, FALSE)</f>
        <v>109952</v>
      </c>
      <c r="B1184" s="8" t="str">
        <f>TEXT(C1184,"yyyy")&amp;"-"&amp;"Q"&amp;LOOKUP(MONTH(C1184),{1,4,7,10},{1,2,3,4})</f>
        <v>2016-Q3</v>
      </c>
      <c r="C1184" s="9">
        <v>42614</v>
      </c>
      <c r="D1184" s="43">
        <f>YEAR(DATE(YEAR(novplus_data[[#This Row],[Date]]), MONTH(novplus_data[[#This Row],[Date]])+6,1))</f>
        <v>2017</v>
      </c>
      <c r="E1184" t="str">
        <f>TEXT(novplus_data[[#This Row],[Date]], "YYYY")</f>
        <v>2016</v>
      </c>
      <c r="F1184" s="43" t="str">
        <f>TEXT(novplus_data[[#This Row],[Date]], "MMM")</f>
        <v>Sep</v>
      </c>
      <c r="G1184" t="str">
        <f>VLOOKUP(I1184,[1]LibPAS_data!$A$2:$C$601,3,FALSE)</f>
        <v>Maricopa</v>
      </c>
      <c r="H1184" t="str">
        <f>VLOOKUP(I1184,[1]LibPAS_data!$A$2:$C$601,2,FALSE)</f>
        <v>Peoria Public Library</v>
      </c>
      <c r="I1184" s="3" t="s">
        <v>52</v>
      </c>
      <c r="J1184" s="37" t="s">
        <v>109</v>
      </c>
      <c r="K1184" s="47" t="s">
        <v>15</v>
      </c>
      <c r="L1184" s="37" t="s">
        <v>16</v>
      </c>
      <c r="M1184" s="47">
        <v>5</v>
      </c>
      <c r="N1184" s="47">
        <v>4</v>
      </c>
      <c r="O1184" s="47">
        <v>0</v>
      </c>
      <c r="S1184" s="47">
        <v>15</v>
      </c>
      <c r="W1184" s="47">
        <v>4</v>
      </c>
      <c r="Y1184" s="47">
        <v>15</v>
      </c>
      <c r="Z1184" s="47">
        <v>0</v>
      </c>
      <c r="AA1184" s="47">
        <v>0</v>
      </c>
    </row>
    <row r="1185" spans="1:28" x14ac:dyDescent="0.3">
      <c r="A1185">
        <f>VLOOKUP(novplus_data[[#This Row],[Locationid]], [1]LibPAS_data!$A$2:$D$264, 4, FALSE)</f>
        <v>109952</v>
      </c>
      <c r="B1185" s="8" t="str">
        <f>TEXT(C1185,"yyyy")&amp;"-"&amp;"Q"&amp;LOOKUP(MONTH(C1185),{1,4,7,10},{1,2,3,4})</f>
        <v>2016-Q3</v>
      </c>
      <c r="C1185" s="9">
        <v>42583</v>
      </c>
      <c r="D1185" s="43">
        <f>YEAR(DATE(YEAR(novplus_data[[#This Row],[Date]]), MONTH(novplus_data[[#This Row],[Date]])+6,1))</f>
        <v>2017</v>
      </c>
      <c r="E1185" t="str">
        <f>TEXT(novplus_data[[#This Row],[Date]], "YYYY")</f>
        <v>2016</v>
      </c>
      <c r="F1185" s="43" t="str">
        <f>TEXT(novplus_data[[#This Row],[Date]], "MMM")</f>
        <v>Aug</v>
      </c>
      <c r="G1185" t="str">
        <f>VLOOKUP(I1185,[1]LibPAS_data!$A$2:$C$601,3,FALSE)</f>
        <v>Maricopa</v>
      </c>
      <c r="H1185" t="str">
        <f>VLOOKUP(I1185,[1]LibPAS_data!$A$2:$C$601,2,FALSE)</f>
        <v>Peoria Public Library</v>
      </c>
      <c r="I1185" s="3" t="s">
        <v>52</v>
      </c>
      <c r="J1185" s="37" t="s">
        <v>109</v>
      </c>
      <c r="K1185" s="47" t="s">
        <v>15</v>
      </c>
      <c r="L1185" s="37" t="s">
        <v>16</v>
      </c>
      <c r="M1185" s="47">
        <v>25</v>
      </c>
      <c r="N1185" s="47">
        <v>30</v>
      </c>
      <c r="O1185" s="47">
        <v>0</v>
      </c>
      <c r="S1185" s="47">
        <v>35</v>
      </c>
      <c r="W1185" s="47">
        <v>30</v>
      </c>
      <c r="Y1185" s="47">
        <v>35</v>
      </c>
      <c r="Z1185" s="47">
        <v>0</v>
      </c>
      <c r="AA1185" s="47">
        <v>0</v>
      </c>
    </row>
    <row r="1186" spans="1:28" x14ac:dyDescent="0.3">
      <c r="A1186">
        <f>VLOOKUP(novplus_data[[#This Row],[Locationid]], [1]LibPAS_data!$A$2:$D$264, 4, FALSE)</f>
        <v>109952</v>
      </c>
      <c r="B1186" s="8" t="str">
        <f>TEXT(C1186,"yyyy")&amp;"-"&amp;"Q"&amp;LOOKUP(MONTH(C1186),{1,4,7,10},{1,2,3,4})</f>
        <v>2016-Q3</v>
      </c>
      <c r="C1186" s="9">
        <v>42552</v>
      </c>
      <c r="D1186" s="43">
        <f>YEAR(DATE(YEAR(novplus_data[[#This Row],[Date]]), MONTH(novplus_data[[#This Row],[Date]])+6,1))</f>
        <v>2017</v>
      </c>
      <c r="E1186" t="str">
        <f>TEXT(novplus_data[[#This Row],[Date]], "YYYY")</f>
        <v>2016</v>
      </c>
      <c r="F1186" s="43" t="str">
        <f>TEXT(novplus_data[[#This Row],[Date]], "MMM")</f>
        <v>Jul</v>
      </c>
      <c r="G1186" t="str">
        <f>VLOOKUP(I1186,[1]LibPAS_data!$A$2:$C$601,3,FALSE)</f>
        <v>Maricopa</v>
      </c>
      <c r="H1186" t="str">
        <f>VLOOKUP(I1186,[1]LibPAS_data!$A$2:$C$601,2,FALSE)</f>
        <v>Peoria Public Library</v>
      </c>
      <c r="I1186" s="3" t="s">
        <v>52</v>
      </c>
      <c r="J1186" s="37" t="s">
        <v>109</v>
      </c>
      <c r="K1186" s="47" t="s">
        <v>15</v>
      </c>
      <c r="L1186" s="37" t="s">
        <v>16</v>
      </c>
      <c r="M1186" s="47">
        <v>15</v>
      </c>
      <c r="N1186" s="47">
        <v>23</v>
      </c>
      <c r="O1186" s="47">
        <v>0</v>
      </c>
      <c r="S1186" s="47">
        <v>18</v>
      </c>
      <c r="W1186" s="47">
        <v>23</v>
      </c>
      <c r="Y1186" s="47">
        <v>18</v>
      </c>
      <c r="Z1186" s="47">
        <v>0</v>
      </c>
      <c r="AA1186" s="47">
        <v>0</v>
      </c>
    </row>
    <row r="1187" spans="1:28" x14ac:dyDescent="0.3">
      <c r="A1187">
        <f>VLOOKUP(novplus_data[[#This Row],[Locationid]], [1]LibPAS_data!$A$2:$D$264, 4, FALSE)</f>
        <v>109952</v>
      </c>
      <c r="B1187" s="8" t="str">
        <f>TEXT(C1187,"yyyy")&amp;"-"&amp;"Q"&amp;LOOKUP(MONTH(C1187),{1,4,7,10},{1,2,3,4})</f>
        <v>2016-Q2</v>
      </c>
      <c r="C1187" s="9">
        <v>42522</v>
      </c>
      <c r="D1187" s="43">
        <f>YEAR(DATE(YEAR(novplus_data[[#This Row],[Date]]), MONTH(novplus_data[[#This Row],[Date]])+6,1))</f>
        <v>2016</v>
      </c>
      <c r="E1187" t="str">
        <f>TEXT(novplus_data[[#This Row],[Date]], "YYYY")</f>
        <v>2016</v>
      </c>
      <c r="F1187" s="43" t="str">
        <f>TEXT(novplus_data[[#This Row],[Date]], "MMM")</f>
        <v>Jun</v>
      </c>
      <c r="G1187" t="str">
        <f>VLOOKUP(I1187,[1]LibPAS_data!$A$2:$C$601,3,FALSE)</f>
        <v>Maricopa</v>
      </c>
      <c r="H1187" t="str">
        <f>VLOOKUP(I1187,[1]LibPAS_data!$A$2:$C$601,2,FALSE)</f>
        <v>Peoria Public Library</v>
      </c>
      <c r="I1187" s="3" t="s">
        <v>52</v>
      </c>
      <c r="J1187" s="37" t="s">
        <v>109</v>
      </c>
      <c r="K1187" s="47" t="s">
        <v>15</v>
      </c>
      <c r="L1187" s="37" t="s">
        <v>16</v>
      </c>
      <c r="M1187" s="47">
        <v>5</v>
      </c>
      <c r="N1187" s="47">
        <v>5</v>
      </c>
      <c r="O1187" s="47">
        <v>0</v>
      </c>
      <c r="S1187" s="47">
        <v>4</v>
      </c>
      <c r="W1187" s="47">
        <v>5</v>
      </c>
      <c r="Y1187" s="47">
        <v>4</v>
      </c>
      <c r="Z1187" s="47">
        <v>0</v>
      </c>
      <c r="AA1187" s="47">
        <v>0</v>
      </c>
    </row>
    <row r="1188" spans="1:28" x14ac:dyDescent="0.3">
      <c r="A1188">
        <f>VLOOKUP(novplus_data[[#This Row],[Locationid]], [1]LibPAS_data!$A$2:$D$264, 4, FALSE)</f>
        <v>109952</v>
      </c>
      <c r="B1188" s="8" t="str">
        <f>TEXT(C1188,"yyyy")&amp;"-"&amp;"Q"&amp;LOOKUP(MONTH(C1188),{1,4,7,10},{1,2,3,4})</f>
        <v>2016-Q2</v>
      </c>
      <c r="C1188" s="9">
        <v>42491</v>
      </c>
      <c r="D1188" s="43">
        <f>YEAR(DATE(YEAR(novplus_data[[#This Row],[Date]]), MONTH(novplus_data[[#This Row],[Date]])+6,1))</f>
        <v>2016</v>
      </c>
      <c r="E1188" t="str">
        <f>TEXT(novplus_data[[#This Row],[Date]], "YYYY")</f>
        <v>2016</v>
      </c>
      <c r="F1188" s="43" t="str">
        <f>TEXT(novplus_data[[#This Row],[Date]], "MMM")</f>
        <v>May</v>
      </c>
      <c r="G1188" t="str">
        <f>VLOOKUP(I1188,[1]LibPAS_data!$A$2:$C$601,3,FALSE)</f>
        <v>Maricopa</v>
      </c>
      <c r="H1188" t="str">
        <f>VLOOKUP(I1188,[1]LibPAS_data!$A$2:$C$601,2,FALSE)</f>
        <v>Peoria Public Library</v>
      </c>
      <c r="I1188" s="3" t="s">
        <v>52</v>
      </c>
      <c r="J1188" s="37" t="s">
        <v>109</v>
      </c>
      <c r="K1188" s="47" t="s">
        <v>15</v>
      </c>
      <c r="L1188" s="37" t="s">
        <v>16</v>
      </c>
      <c r="M1188" s="47">
        <v>16</v>
      </c>
      <c r="N1188" s="47">
        <v>23</v>
      </c>
      <c r="O1188" s="47">
        <v>0</v>
      </c>
      <c r="S1188" s="47">
        <v>21</v>
      </c>
      <c r="W1188" s="47">
        <v>23</v>
      </c>
      <c r="Y1188" s="47">
        <v>21</v>
      </c>
      <c r="Z1188" s="47">
        <v>0</v>
      </c>
      <c r="AA1188" s="47">
        <v>0</v>
      </c>
    </row>
    <row r="1189" spans="1:28" x14ac:dyDescent="0.3">
      <c r="A1189">
        <f>VLOOKUP(novplus_data[[#This Row],[Locationid]], [1]LibPAS_data!$A$2:$D$264, 4, FALSE)</f>
        <v>109952</v>
      </c>
      <c r="B1189" s="8" t="str">
        <f>TEXT(C1189,"yyyy")&amp;"-"&amp;"Q"&amp;LOOKUP(MONTH(C1189),{1,4,7,10},{1,2,3,4})</f>
        <v>2016-Q2</v>
      </c>
      <c r="C1189" s="9">
        <v>42461</v>
      </c>
      <c r="D1189" s="43">
        <f>YEAR(DATE(YEAR(novplus_data[[#This Row],[Date]]), MONTH(novplus_data[[#This Row],[Date]])+6,1))</f>
        <v>2016</v>
      </c>
      <c r="E1189" t="str">
        <f>TEXT(novplus_data[[#This Row],[Date]], "YYYY")</f>
        <v>2016</v>
      </c>
      <c r="F1189" s="43" t="str">
        <f>TEXT(novplus_data[[#This Row],[Date]], "MMM")</f>
        <v>Apr</v>
      </c>
      <c r="G1189" t="str">
        <f>VLOOKUP(I1189,[1]LibPAS_data!$A$2:$C$601,3,FALSE)</f>
        <v>Maricopa</v>
      </c>
      <c r="H1189" t="str">
        <f>VLOOKUP(I1189,[1]LibPAS_data!$A$2:$C$601,2,FALSE)</f>
        <v>Peoria Public Library</v>
      </c>
      <c r="I1189" s="3" t="s">
        <v>52</v>
      </c>
      <c r="J1189" s="37" t="s">
        <v>109</v>
      </c>
      <c r="K1189" s="47" t="s">
        <v>15</v>
      </c>
      <c r="L1189" s="37" t="s">
        <v>16</v>
      </c>
      <c r="M1189" s="47">
        <v>25</v>
      </c>
      <c r="N1189" s="47">
        <v>35</v>
      </c>
      <c r="O1189" s="47">
        <v>0</v>
      </c>
      <c r="S1189" s="47">
        <v>34</v>
      </c>
      <c r="W1189" s="47">
        <v>35</v>
      </c>
      <c r="Y1189" s="47">
        <v>34</v>
      </c>
      <c r="Z1189" s="47">
        <v>0</v>
      </c>
      <c r="AA1189" s="47">
        <v>0</v>
      </c>
    </row>
    <row r="1190" spans="1:28" x14ac:dyDescent="0.3">
      <c r="A1190">
        <f>VLOOKUP(novplus_data[[#This Row],[Locationid]], [1]LibPAS_data!$A$2:$D$264, 4, FALSE)</f>
        <v>109952</v>
      </c>
      <c r="B1190" s="8" t="str">
        <f>TEXT(C1190,"yyyy")&amp;"-"&amp;"Q"&amp;LOOKUP(MONTH(C1190),{1,4,7,10},{1,2,3,4})</f>
        <v>2016-Q1</v>
      </c>
      <c r="C1190" s="9">
        <v>42430</v>
      </c>
      <c r="D1190" s="43">
        <f>YEAR(DATE(YEAR(novplus_data[[#This Row],[Date]]), MONTH(novplus_data[[#This Row],[Date]])+6,1))</f>
        <v>2016</v>
      </c>
      <c r="E1190" t="str">
        <f>TEXT(novplus_data[[#This Row],[Date]], "YYYY")</f>
        <v>2016</v>
      </c>
      <c r="F1190" s="43" t="str">
        <f>TEXT(novplus_data[[#This Row],[Date]], "MMM")</f>
        <v>Mar</v>
      </c>
      <c r="G1190" t="str">
        <f>VLOOKUP(I1190,[1]LibPAS_data!$A$2:$C$601,3,FALSE)</f>
        <v>Maricopa</v>
      </c>
      <c r="H1190" t="str">
        <f>VLOOKUP(I1190,[1]LibPAS_data!$A$2:$C$601,2,FALSE)</f>
        <v>Peoria Public Library</v>
      </c>
      <c r="I1190" s="3" t="s">
        <v>52</v>
      </c>
      <c r="J1190" s="37" t="s">
        <v>109</v>
      </c>
      <c r="K1190" s="47" t="s">
        <v>15</v>
      </c>
      <c r="L1190" s="37" t="s">
        <v>16</v>
      </c>
      <c r="M1190" s="47">
        <v>14</v>
      </c>
      <c r="N1190" s="47">
        <v>10</v>
      </c>
      <c r="O1190" s="47">
        <v>0</v>
      </c>
      <c r="S1190" s="47">
        <v>8</v>
      </c>
      <c r="W1190" s="47">
        <v>10</v>
      </c>
      <c r="Y1190" s="47">
        <v>8</v>
      </c>
      <c r="Z1190" s="47">
        <v>0</v>
      </c>
      <c r="AA1190" s="47">
        <v>0</v>
      </c>
    </row>
    <row r="1191" spans="1:28" x14ac:dyDescent="0.3">
      <c r="A1191">
        <f>VLOOKUP(novplus_data[[#This Row],[Locationid]], [1]LibPAS_data!$A$2:$D$264, 4, FALSE)</f>
        <v>109952</v>
      </c>
      <c r="B1191" s="8" t="str">
        <f>TEXT(C1191,"yyyy")&amp;"-"&amp;"Q"&amp;LOOKUP(MONTH(C1191),{1,4,7,10},{1,2,3,4})</f>
        <v>2016-Q1</v>
      </c>
      <c r="C1191" s="9">
        <v>42401</v>
      </c>
      <c r="D1191" s="43">
        <f>YEAR(DATE(YEAR(novplus_data[[#This Row],[Date]]), MONTH(novplus_data[[#This Row],[Date]])+6,1))</f>
        <v>2016</v>
      </c>
      <c r="E1191" t="str">
        <f>TEXT(novplus_data[[#This Row],[Date]], "YYYY")</f>
        <v>2016</v>
      </c>
      <c r="F1191" s="43" t="str">
        <f>TEXT(novplus_data[[#This Row],[Date]], "MMM")</f>
        <v>Feb</v>
      </c>
      <c r="G1191" t="str">
        <f>VLOOKUP(I1191,[1]LibPAS_data!$A$2:$C$601,3,FALSE)</f>
        <v>Maricopa</v>
      </c>
      <c r="H1191" t="str">
        <f>VLOOKUP(I1191,[1]LibPAS_data!$A$2:$C$601,2,FALSE)</f>
        <v>Peoria Public Library</v>
      </c>
      <c r="I1191" s="3" t="s">
        <v>52</v>
      </c>
      <c r="J1191" s="37" t="s">
        <v>109</v>
      </c>
      <c r="K1191" s="47" t="s">
        <v>15</v>
      </c>
      <c r="L1191" s="37" t="s">
        <v>16</v>
      </c>
      <c r="M1191" s="47">
        <v>5</v>
      </c>
      <c r="N1191" s="47">
        <v>9</v>
      </c>
      <c r="O1191" s="47">
        <v>0</v>
      </c>
      <c r="S1191" s="47">
        <v>9</v>
      </c>
      <c r="W1191" s="47">
        <v>9</v>
      </c>
      <c r="Y1191" s="47">
        <v>9</v>
      </c>
      <c r="Z1191" s="47">
        <v>0</v>
      </c>
      <c r="AA1191" s="47">
        <v>0</v>
      </c>
    </row>
    <row r="1192" spans="1:28" x14ac:dyDescent="0.3">
      <c r="A1192" s="2">
        <f>VLOOKUP(novplus_data[[#This Row],[Locationid]], [1]LibPAS_data!$A$2:$D$264, 4, FALSE)</f>
        <v>109952</v>
      </c>
      <c r="B1192" s="14" t="str">
        <f>TEXT(C1192,"yyyy")&amp;"-"&amp;"Q"&amp;LOOKUP(MONTH(C1192),{1,4,7,10},{1,2,3,4})</f>
        <v>2016-Q1</v>
      </c>
      <c r="C1192" s="15">
        <v>42370</v>
      </c>
      <c r="D1192" s="43">
        <f>YEAR(DATE(YEAR(novplus_data[[#This Row],[Date]]), MONTH(novplus_data[[#This Row],[Date]])+6,1))</f>
        <v>2016</v>
      </c>
      <c r="E1192" s="2" t="str">
        <f>TEXT(novplus_data[[#This Row],[Date]], "YYYY")</f>
        <v>2016</v>
      </c>
      <c r="F1192" s="43" t="str">
        <f>TEXT(novplus_data[[#This Row],[Date]], "MMM")</f>
        <v>Jan</v>
      </c>
      <c r="G1192" s="2" t="str">
        <f>VLOOKUP(I1192,[1]LibPAS_data!$A$2:$C$601,3,FALSE)</f>
        <v>Maricopa</v>
      </c>
      <c r="H1192" s="2" t="str">
        <f>VLOOKUP(I1192,[1]LibPAS_data!$A$2:$C$601,2,FALSE)</f>
        <v>Peoria Public Library</v>
      </c>
      <c r="I1192" s="38" t="s">
        <v>52</v>
      </c>
      <c r="J1192" s="2" t="s">
        <v>109</v>
      </c>
      <c r="K1192" s="49" t="s">
        <v>15</v>
      </c>
      <c r="L1192" s="2" t="s">
        <v>16</v>
      </c>
      <c r="M1192" s="49">
        <v>8</v>
      </c>
      <c r="N1192" s="49">
        <v>20</v>
      </c>
      <c r="O1192" s="49">
        <v>0</v>
      </c>
      <c r="P1192" s="2"/>
      <c r="Q1192" s="2"/>
      <c r="R1192" s="2"/>
      <c r="S1192" s="49">
        <v>31</v>
      </c>
      <c r="T1192" s="2"/>
      <c r="U1192" s="2"/>
      <c r="V1192" s="2"/>
      <c r="W1192" s="49">
        <v>20</v>
      </c>
      <c r="X1192" s="2"/>
      <c r="Y1192" s="49">
        <v>31</v>
      </c>
      <c r="Z1192" s="49">
        <v>0</v>
      </c>
      <c r="AA1192" s="49">
        <v>0</v>
      </c>
    </row>
    <row r="1193" spans="1:28" x14ac:dyDescent="0.3">
      <c r="A1193">
        <f>VLOOKUP(novplus_data[[#This Row],[Locationid]], [1]LibPAS_data!$A$2:$D$264, 4, FALSE)</f>
        <v>943450</v>
      </c>
      <c r="B1193" s="8" t="str">
        <f>TEXT(C1193,"yyyy")&amp;"-"&amp;"Q"&amp;LOOKUP(MONTH(C1193),{1,4,7,10},{1,2,3,4})</f>
        <v>2017-Q4</v>
      </c>
      <c r="C1193" s="9">
        <v>43070</v>
      </c>
      <c r="D1193" s="43">
        <f>YEAR(DATE(YEAR(novplus_data[[#This Row],[Date]]), MONTH(novplus_data[[#This Row],[Date]])+6,1))</f>
        <v>2018</v>
      </c>
      <c r="E1193" t="str">
        <f>TEXT(novplus_data[[#This Row],[Date]], "YYYY")</f>
        <v>2017</v>
      </c>
      <c r="F1193" s="43" t="str">
        <f>TEXT(novplus_data[[#This Row],[Date]], "MMM")</f>
        <v>Dec</v>
      </c>
      <c r="G1193" t="str">
        <f>VLOOKUP(I1193,[1]LibPAS_data!$A$2:$C$601,3,FALSE)</f>
        <v>Maricopa</v>
      </c>
      <c r="H1193" s="2" t="str">
        <f>VLOOKUP(I1193,[1]LibPAS_data!$A$2:$C$601,2,FALSE)</f>
        <v>Phoenix Public Library</v>
      </c>
      <c r="I1193" s="3" t="s">
        <v>53</v>
      </c>
      <c r="J1193" s="37" t="s">
        <v>109</v>
      </c>
      <c r="K1193" s="47" t="s">
        <v>15</v>
      </c>
      <c r="L1193" s="2" t="s">
        <v>16</v>
      </c>
      <c r="M1193" s="47">
        <v>197</v>
      </c>
      <c r="N1193" s="47">
        <v>306</v>
      </c>
      <c r="O1193" s="47">
        <v>0</v>
      </c>
      <c r="P1193" s="47">
        <v>0</v>
      </c>
      <c r="S1193" s="47">
        <v>379</v>
      </c>
      <c r="V1193" s="47">
        <v>45</v>
      </c>
      <c r="W1193" s="47">
        <v>306</v>
      </c>
      <c r="Y1193" s="47">
        <v>424</v>
      </c>
      <c r="Z1193" s="47">
        <v>45</v>
      </c>
      <c r="AA1193" s="47">
        <v>0</v>
      </c>
      <c r="AB1193" s="47">
        <v>0</v>
      </c>
    </row>
    <row r="1194" spans="1:28" x14ac:dyDescent="0.3">
      <c r="A1194">
        <f>VLOOKUP(novplus_data[[#This Row],[Locationid]], [1]LibPAS_data!$A$2:$D$264, 4, FALSE)</f>
        <v>943450</v>
      </c>
      <c r="B1194" s="8" t="str">
        <f>TEXT(C1194,"yyyy")&amp;"-"&amp;"Q"&amp;LOOKUP(MONTH(C1194),{1,4,7,10},{1,2,3,4})</f>
        <v>2017-Q4</v>
      </c>
      <c r="C1194" s="9">
        <v>43040</v>
      </c>
      <c r="D1194" s="43">
        <f>YEAR(DATE(YEAR(novplus_data[[#This Row],[Date]]), MONTH(novplus_data[[#This Row],[Date]])+6,1))</f>
        <v>2018</v>
      </c>
      <c r="E1194" t="str">
        <f>TEXT(novplus_data[[#This Row],[Date]], "YYYY")</f>
        <v>2017</v>
      </c>
      <c r="F1194" s="43" t="str">
        <f>TEXT(novplus_data[[#This Row],[Date]], "MMM")</f>
        <v>Nov</v>
      </c>
      <c r="G1194" t="str">
        <f>VLOOKUP(I1194,[1]LibPAS_data!$A$2:$C$601,3,FALSE)</f>
        <v>Maricopa</v>
      </c>
      <c r="H1194" s="2" t="str">
        <f>VLOOKUP(I1194,[1]LibPAS_data!$A$2:$C$601,2,FALSE)</f>
        <v>Phoenix Public Library</v>
      </c>
      <c r="I1194" s="3" t="s">
        <v>53</v>
      </c>
      <c r="J1194" s="37" t="s">
        <v>109</v>
      </c>
      <c r="K1194" s="47" t="s">
        <v>15</v>
      </c>
      <c r="L1194" s="2" t="s">
        <v>16</v>
      </c>
      <c r="M1194" s="47">
        <v>222</v>
      </c>
      <c r="N1194" s="47">
        <v>512</v>
      </c>
      <c r="O1194" s="47">
        <v>0</v>
      </c>
      <c r="P1194" s="47">
        <v>0</v>
      </c>
      <c r="S1194" s="47">
        <v>520</v>
      </c>
      <c r="V1194" s="47">
        <v>23</v>
      </c>
      <c r="W1194" s="47">
        <v>512</v>
      </c>
      <c r="Y1194" s="47">
        <v>543</v>
      </c>
      <c r="Z1194" s="47">
        <v>23</v>
      </c>
      <c r="AA1194" s="47">
        <v>0</v>
      </c>
      <c r="AB1194" s="47">
        <v>0</v>
      </c>
    </row>
    <row r="1195" spans="1:28" x14ac:dyDescent="0.3">
      <c r="A1195">
        <f>VLOOKUP(novplus_data[[#This Row],[Locationid]], [1]LibPAS_data!$A$2:$D$264, 4, FALSE)</f>
        <v>943450</v>
      </c>
      <c r="B1195" s="8" t="str">
        <f>TEXT(C1195,"yyyy")&amp;"-"&amp;"Q"&amp;LOOKUP(MONTH(C1195),{1,4,7,10},{1,2,3,4})</f>
        <v>2017-Q4</v>
      </c>
      <c r="C1195" s="9">
        <v>43009</v>
      </c>
      <c r="D1195" s="43">
        <f>YEAR(DATE(YEAR(novplus_data[[#This Row],[Date]]), MONTH(novplus_data[[#This Row],[Date]])+6,1))</f>
        <v>2018</v>
      </c>
      <c r="E1195" t="str">
        <f>TEXT(novplus_data[[#This Row],[Date]], "YYYY")</f>
        <v>2017</v>
      </c>
      <c r="F1195" s="43" t="str">
        <f>TEXT(novplus_data[[#This Row],[Date]], "MMM")</f>
        <v>Oct</v>
      </c>
      <c r="G1195" t="str">
        <f>VLOOKUP(I1195,[1]LibPAS_data!$A$2:$C$601,3,FALSE)</f>
        <v>Maricopa</v>
      </c>
      <c r="H1195" s="2" t="str">
        <f>VLOOKUP(I1195,[1]LibPAS_data!$A$2:$C$601,2,FALSE)</f>
        <v>Phoenix Public Library</v>
      </c>
      <c r="I1195" s="3" t="s">
        <v>53</v>
      </c>
      <c r="J1195" s="37" t="s">
        <v>109</v>
      </c>
      <c r="K1195" s="47" t="s">
        <v>15</v>
      </c>
      <c r="L1195" s="2" t="s">
        <v>16</v>
      </c>
      <c r="M1195" s="47">
        <v>211</v>
      </c>
      <c r="N1195" s="47">
        <v>352</v>
      </c>
      <c r="O1195" s="47">
        <v>0</v>
      </c>
      <c r="P1195" s="47">
        <v>0</v>
      </c>
      <c r="S1195" s="47">
        <v>375</v>
      </c>
      <c r="V1195" s="47">
        <v>77</v>
      </c>
      <c r="W1195" s="47">
        <v>352</v>
      </c>
      <c r="Y1195" s="47">
        <v>452</v>
      </c>
      <c r="Z1195" s="47">
        <v>77</v>
      </c>
      <c r="AA1195" s="47">
        <v>0</v>
      </c>
      <c r="AB1195" s="47">
        <v>0</v>
      </c>
    </row>
    <row r="1196" spans="1:28" x14ac:dyDescent="0.3">
      <c r="A1196">
        <f>VLOOKUP(novplus_data[[#This Row],[Locationid]], [1]LibPAS_data!$A$2:$D$264, 4, FALSE)</f>
        <v>943450</v>
      </c>
      <c r="B1196" s="8" t="str">
        <f>TEXT(C1196,"yyyy")&amp;"-"&amp;"Q"&amp;LOOKUP(MONTH(C1196),{1,4,7,10},{1,2,3,4})</f>
        <v>2017-Q3</v>
      </c>
      <c r="C1196" s="9">
        <v>42979</v>
      </c>
      <c r="D1196" s="43">
        <f>YEAR(DATE(YEAR(novplus_data[[#This Row],[Date]]), MONTH(novplus_data[[#This Row],[Date]])+6,1))</f>
        <v>2018</v>
      </c>
      <c r="E1196" t="str">
        <f>TEXT(novplus_data[[#This Row],[Date]], "YYYY")</f>
        <v>2017</v>
      </c>
      <c r="F1196" s="43" t="str">
        <f>TEXT(novplus_data[[#This Row],[Date]], "MMM")</f>
        <v>Sep</v>
      </c>
      <c r="G1196" t="str">
        <f>VLOOKUP(I1196,[1]LibPAS_data!$A$2:$C$601,3,FALSE)</f>
        <v>Maricopa</v>
      </c>
      <c r="H1196" s="2" t="str">
        <f>VLOOKUP(I1196,[1]LibPAS_data!$A$2:$C$601,2,FALSE)</f>
        <v>Phoenix Public Library</v>
      </c>
      <c r="I1196" s="3" t="s">
        <v>53</v>
      </c>
      <c r="J1196" s="37" t="s">
        <v>109</v>
      </c>
      <c r="K1196" s="47" t="s">
        <v>15</v>
      </c>
      <c r="L1196" s="2" t="s">
        <v>16</v>
      </c>
      <c r="M1196" s="47">
        <v>187</v>
      </c>
      <c r="N1196" s="47">
        <v>259</v>
      </c>
      <c r="O1196" s="47">
        <v>0</v>
      </c>
      <c r="P1196" s="47">
        <v>0</v>
      </c>
      <c r="S1196" s="47">
        <v>306</v>
      </c>
      <c r="V1196" s="47">
        <v>61</v>
      </c>
      <c r="W1196" s="47">
        <v>259</v>
      </c>
      <c r="Y1196" s="47">
        <v>367</v>
      </c>
      <c r="Z1196" s="47">
        <v>61</v>
      </c>
      <c r="AA1196" s="47">
        <v>0</v>
      </c>
      <c r="AB1196" s="47">
        <v>0</v>
      </c>
    </row>
    <row r="1197" spans="1:28" x14ac:dyDescent="0.3">
      <c r="A1197">
        <f>VLOOKUP(novplus_data[[#This Row],[Locationid]], [1]LibPAS_data!$A$2:$D$264, 4, FALSE)</f>
        <v>943450</v>
      </c>
      <c r="B1197" s="8" t="str">
        <f>TEXT(C1197,"yyyy")&amp;"-"&amp;"Q"&amp;LOOKUP(MONTH(C1197),{1,4,7,10},{1,2,3,4})</f>
        <v>2017-Q3</v>
      </c>
      <c r="C1197" s="9">
        <v>42948</v>
      </c>
      <c r="D1197" s="43">
        <f>YEAR(DATE(YEAR(novplus_data[[#This Row],[Date]]), MONTH(novplus_data[[#This Row],[Date]])+6,1))</f>
        <v>2018</v>
      </c>
      <c r="E1197" t="str">
        <f>TEXT(novplus_data[[#This Row],[Date]], "YYYY")</f>
        <v>2017</v>
      </c>
      <c r="F1197" s="43" t="str">
        <f>TEXT(novplus_data[[#This Row],[Date]], "MMM")</f>
        <v>Aug</v>
      </c>
      <c r="G1197" t="str">
        <f>VLOOKUP(I1197,[1]LibPAS_data!$A$2:$C$601,3,FALSE)</f>
        <v>Maricopa</v>
      </c>
      <c r="H1197" s="2" t="str">
        <f>VLOOKUP(I1197,[1]LibPAS_data!$A$2:$C$601,2,FALSE)</f>
        <v>Phoenix Public Library</v>
      </c>
      <c r="I1197" s="3" t="s">
        <v>53</v>
      </c>
      <c r="J1197" s="37" t="s">
        <v>109</v>
      </c>
      <c r="K1197" s="47" t="s">
        <v>15</v>
      </c>
      <c r="L1197" s="2" t="s">
        <v>16</v>
      </c>
      <c r="M1197" s="47">
        <v>239</v>
      </c>
      <c r="N1197" s="47">
        <v>364</v>
      </c>
      <c r="O1197" s="47">
        <v>0</v>
      </c>
      <c r="P1197" s="47">
        <v>0</v>
      </c>
      <c r="S1197" s="47">
        <v>346</v>
      </c>
      <c r="V1197" s="47">
        <v>59</v>
      </c>
      <c r="W1197" s="47">
        <v>364</v>
      </c>
      <c r="Y1197" s="47">
        <v>405</v>
      </c>
      <c r="Z1197" s="47">
        <v>59</v>
      </c>
      <c r="AA1197" s="47">
        <v>0</v>
      </c>
      <c r="AB1197" s="47">
        <v>0</v>
      </c>
    </row>
    <row r="1198" spans="1:28" x14ac:dyDescent="0.3">
      <c r="A1198">
        <f>VLOOKUP(novplus_data[[#This Row],[Locationid]], [1]LibPAS_data!$A$2:$D$264, 4, FALSE)</f>
        <v>943450</v>
      </c>
      <c r="B1198" s="8" t="str">
        <f>TEXT(C1198,"yyyy")&amp;"-"&amp;"Q"&amp;LOOKUP(MONTH(C1198),{1,4,7,10},{1,2,3,4})</f>
        <v>2017-Q3</v>
      </c>
      <c r="C1198" s="9">
        <v>42917</v>
      </c>
      <c r="D1198" s="43">
        <f>YEAR(DATE(YEAR(novplus_data[[#This Row],[Date]]), MONTH(novplus_data[[#This Row],[Date]])+6,1))</f>
        <v>2018</v>
      </c>
      <c r="E1198" t="str">
        <f>TEXT(novplus_data[[#This Row],[Date]], "YYYY")</f>
        <v>2017</v>
      </c>
      <c r="F1198" s="43" t="str">
        <f>TEXT(novplus_data[[#This Row],[Date]], "MMM")</f>
        <v>Jul</v>
      </c>
      <c r="G1198" t="str">
        <f>VLOOKUP(I1198,[1]LibPAS_data!$A$2:$C$601,3,FALSE)</f>
        <v>Maricopa</v>
      </c>
      <c r="H1198" s="2" t="str">
        <f>VLOOKUP(I1198,[1]LibPAS_data!$A$2:$C$601,2,FALSE)</f>
        <v>Phoenix Public Library</v>
      </c>
      <c r="I1198" s="3" t="s">
        <v>53</v>
      </c>
      <c r="J1198" s="37" t="s">
        <v>109</v>
      </c>
      <c r="K1198" s="47" t="s">
        <v>15</v>
      </c>
      <c r="L1198" s="2" t="s">
        <v>16</v>
      </c>
      <c r="M1198" s="47">
        <v>229</v>
      </c>
      <c r="N1198" s="47">
        <v>368</v>
      </c>
      <c r="O1198" s="47">
        <v>0</v>
      </c>
      <c r="P1198" s="47">
        <v>0</v>
      </c>
      <c r="S1198" s="47">
        <v>370</v>
      </c>
      <c r="V1198" s="47">
        <v>35</v>
      </c>
      <c r="W1198" s="47">
        <v>368</v>
      </c>
      <c r="Y1198" s="47">
        <v>405</v>
      </c>
      <c r="Z1198" s="47">
        <v>35</v>
      </c>
      <c r="AA1198" s="47">
        <v>0</v>
      </c>
      <c r="AB1198" s="47">
        <v>0</v>
      </c>
    </row>
    <row r="1199" spans="1:28" x14ac:dyDescent="0.3">
      <c r="A1199">
        <f>VLOOKUP(novplus_data[[#This Row],[Locationid]], [1]LibPAS_data!$A$2:$D$264, 4, FALSE)</f>
        <v>943450</v>
      </c>
      <c r="B1199" s="8" t="str">
        <f>TEXT(C1199,"yyyy")&amp;"-"&amp;"Q"&amp;LOOKUP(MONTH(C1199),{1,4,7,10},{1,2,3,4})</f>
        <v>2017-Q2</v>
      </c>
      <c r="C1199" s="9">
        <v>42887</v>
      </c>
      <c r="D1199" s="43">
        <f>YEAR(DATE(YEAR(novplus_data[[#This Row],[Date]]), MONTH(novplus_data[[#This Row],[Date]])+6,1))</f>
        <v>2017</v>
      </c>
      <c r="E1199" t="str">
        <f>TEXT(novplus_data[[#This Row],[Date]], "YYYY")</f>
        <v>2017</v>
      </c>
      <c r="F1199" s="43" t="str">
        <f>TEXT(novplus_data[[#This Row],[Date]], "MMM")</f>
        <v>Jun</v>
      </c>
      <c r="G1199" t="str">
        <f>VLOOKUP(I1199,[1]LibPAS_data!$A$2:$C$601,3,FALSE)</f>
        <v>Maricopa</v>
      </c>
      <c r="H1199" s="2" t="str">
        <f>VLOOKUP(I1199,[1]LibPAS_data!$A$2:$C$601,2,FALSE)</f>
        <v>Phoenix Public Library</v>
      </c>
      <c r="I1199" s="3" t="s">
        <v>53</v>
      </c>
      <c r="J1199" s="37" t="s">
        <v>109</v>
      </c>
      <c r="K1199" s="47" t="s">
        <v>15</v>
      </c>
      <c r="L1199" s="2" t="s">
        <v>16</v>
      </c>
      <c r="M1199" s="47">
        <v>340</v>
      </c>
      <c r="N1199" s="47">
        <v>527</v>
      </c>
      <c r="O1199" s="47">
        <v>0</v>
      </c>
      <c r="P1199" s="47">
        <v>0</v>
      </c>
      <c r="S1199" s="47">
        <v>620</v>
      </c>
      <c r="V1199" s="47">
        <v>142</v>
      </c>
      <c r="W1199" s="47">
        <v>527</v>
      </c>
      <c r="Y1199" s="47">
        <v>762</v>
      </c>
      <c r="Z1199" s="47">
        <v>142</v>
      </c>
      <c r="AA1199" s="47">
        <v>0</v>
      </c>
      <c r="AB1199" s="47">
        <v>0</v>
      </c>
    </row>
    <row r="1200" spans="1:28" x14ac:dyDescent="0.3">
      <c r="A1200">
        <f>VLOOKUP(novplus_data[[#This Row],[Locationid]], [1]LibPAS_data!$A$2:$D$264, 4, FALSE)</f>
        <v>943450</v>
      </c>
      <c r="B1200" s="8" t="str">
        <f>TEXT(C1200,"yyyy")&amp;"-"&amp;"Q"&amp;LOOKUP(MONTH(C1200),{1,4,7,10},{1,2,3,4})</f>
        <v>2017-Q2</v>
      </c>
      <c r="C1200" s="9">
        <v>42856</v>
      </c>
      <c r="D1200" s="43">
        <f>YEAR(DATE(YEAR(novplus_data[[#This Row],[Date]]), MONTH(novplus_data[[#This Row],[Date]])+6,1))</f>
        <v>2017</v>
      </c>
      <c r="E1200" t="str">
        <f>TEXT(novplus_data[[#This Row],[Date]], "YYYY")</f>
        <v>2017</v>
      </c>
      <c r="F1200" s="43" t="str">
        <f>TEXT(novplus_data[[#This Row],[Date]], "MMM")</f>
        <v>May</v>
      </c>
      <c r="G1200" t="str">
        <f>VLOOKUP(I1200,[1]LibPAS_data!$A$2:$C$601,3,FALSE)</f>
        <v>Maricopa</v>
      </c>
      <c r="H1200" s="2" t="str">
        <f>VLOOKUP(I1200,[1]LibPAS_data!$A$2:$C$601,2,FALSE)</f>
        <v>Phoenix Public Library</v>
      </c>
      <c r="I1200" s="3" t="s">
        <v>53</v>
      </c>
      <c r="J1200" s="37" t="s">
        <v>109</v>
      </c>
      <c r="K1200" s="47" t="s">
        <v>15</v>
      </c>
      <c r="L1200" s="2" t="s">
        <v>16</v>
      </c>
      <c r="M1200" s="47">
        <v>254</v>
      </c>
      <c r="N1200" s="47">
        <v>408</v>
      </c>
      <c r="O1200" s="47">
        <v>0</v>
      </c>
      <c r="P1200" s="47">
        <v>0</v>
      </c>
      <c r="S1200" s="47">
        <v>452</v>
      </c>
      <c r="V1200" s="47">
        <v>55</v>
      </c>
      <c r="W1200" s="47">
        <v>408</v>
      </c>
      <c r="Y1200" s="47">
        <v>507</v>
      </c>
      <c r="Z1200" s="47">
        <v>55</v>
      </c>
      <c r="AA1200" s="47">
        <v>0</v>
      </c>
      <c r="AB1200" s="47">
        <v>0</v>
      </c>
    </row>
    <row r="1201" spans="1:28" x14ac:dyDescent="0.3">
      <c r="A1201">
        <f>VLOOKUP(novplus_data[[#This Row],[Locationid]], [1]LibPAS_data!$A$2:$D$264, 4, FALSE)</f>
        <v>943450</v>
      </c>
      <c r="B1201" s="8" t="str">
        <f>TEXT(C1201,"yyyy")&amp;"-"&amp;"Q"&amp;LOOKUP(MONTH(C1201),{1,4,7,10},{1,2,3,4})</f>
        <v>2017-Q2</v>
      </c>
      <c r="C1201" s="9">
        <v>42826</v>
      </c>
      <c r="D1201" s="43">
        <f>YEAR(DATE(YEAR(novplus_data[[#This Row],[Date]]), MONTH(novplus_data[[#This Row],[Date]])+6,1))</f>
        <v>2017</v>
      </c>
      <c r="E1201" t="str">
        <f>TEXT(novplus_data[[#This Row],[Date]], "YYYY")</f>
        <v>2017</v>
      </c>
      <c r="F1201" s="43" t="str">
        <f>TEXT(novplus_data[[#This Row],[Date]], "MMM")</f>
        <v>Apr</v>
      </c>
      <c r="G1201" t="str">
        <f>VLOOKUP(I1201,[1]LibPAS_data!$A$2:$C$601,3,FALSE)</f>
        <v>Maricopa</v>
      </c>
      <c r="H1201" s="2" t="str">
        <f>VLOOKUP(I1201,[1]LibPAS_data!$A$2:$C$601,2,FALSE)</f>
        <v>Phoenix Public Library</v>
      </c>
      <c r="I1201" s="3" t="s">
        <v>53</v>
      </c>
      <c r="J1201" s="37" t="s">
        <v>109</v>
      </c>
      <c r="K1201" s="47" t="s">
        <v>15</v>
      </c>
      <c r="L1201" s="2" t="s">
        <v>16</v>
      </c>
      <c r="M1201" s="47">
        <v>278</v>
      </c>
      <c r="N1201" s="47">
        <v>413</v>
      </c>
      <c r="O1201" s="47">
        <v>0</v>
      </c>
      <c r="P1201" s="47">
        <v>0</v>
      </c>
      <c r="S1201" s="47">
        <v>663</v>
      </c>
      <c r="V1201" s="47">
        <v>48</v>
      </c>
      <c r="W1201" s="47">
        <v>413</v>
      </c>
      <c r="Y1201" s="47">
        <v>711</v>
      </c>
      <c r="Z1201" s="47">
        <v>48</v>
      </c>
      <c r="AA1201" s="47">
        <v>0</v>
      </c>
      <c r="AB1201" s="47">
        <v>0</v>
      </c>
    </row>
    <row r="1202" spans="1:28" x14ac:dyDescent="0.3">
      <c r="A1202">
        <f>VLOOKUP(novplus_data[[#This Row],[Locationid]], [1]LibPAS_data!$A$2:$D$264, 4, FALSE)</f>
        <v>943450</v>
      </c>
      <c r="B1202" s="8" t="str">
        <f>TEXT(C1202,"yyyy")&amp;"-"&amp;"Q"&amp;LOOKUP(MONTH(C1202),{1,4,7,10},{1,2,3,4})</f>
        <v>2017-Q1</v>
      </c>
      <c r="C1202" s="9">
        <v>42795</v>
      </c>
      <c r="D1202" s="43">
        <f>YEAR(DATE(YEAR(novplus_data[[#This Row],[Date]]), MONTH(novplus_data[[#This Row],[Date]])+6,1))</f>
        <v>2017</v>
      </c>
      <c r="E1202" t="str">
        <f>TEXT(novplus_data[[#This Row],[Date]], "YYYY")</f>
        <v>2017</v>
      </c>
      <c r="F1202" s="43" t="str">
        <f>TEXT(novplus_data[[#This Row],[Date]], "MMM")</f>
        <v>Mar</v>
      </c>
      <c r="G1202" t="str">
        <f>VLOOKUP(I1202,[1]LibPAS_data!$A$2:$C$601,3,FALSE)</f>
        <v>Maricopa</v>
      </c>
      <c r="H1202" s="2" t="str">
        <f>VLOOKUP(I1202,[1]LibPAS_data!$A$2:$C$601,2,FALSE)</f>
        <v>Phoenix Public Library</v>
      </c>
      <c r="I1202" s="3" t="s">
        <v>53</v>
      </c>
      <c r="J1202" s="37" t="s">
        <v>109</v>
      </c>
      <c r="K1202" s="47" t="s">
        <v>15</v>
      </c>
      <c r="L1202" s="2" t="s">
        <v>16</v>
      </c>
      <c r="M1202" s="47">
        <v>273</v>
      </c>
      <c r="N1202" s="47">
        <v>359</v>
      </c>
      <c r="O1202" s="47">
        <v>0</v>
      </c>
      <c r="P1202" s="47">
        <v>0</v>
      </c>
      <c r="S1202" s="47">
        <v>436</v>
      </c>
      <c r="V1202" s="47">
        <v>52</v>
      </c>
      <c r="W1202" s="47">
        <v>359</v>
      </c>
      <c r="Y1202" s="47">
        <v>488</v>
      </c>
      <c r="Z1202" s="47">
        <v>52</v>
      </c>
      <c r="AA1202" s="47">
        <v>0</v>
      </c>
      <c r="AB1202" s="47">
        <v>0</v>
      </c>
    </row>
    <row r="1203" spans="1:28" x14ac:dyDescent="0.3">
      <c r="A1203">
        <f>VLOOKUP(novplus_data[[#This Row],[Locationid]], [1]LibPAS_data!$A$2:$D$264, 4, FALSE)</f>
        <v>943450</v>
      </c>
      <c r="B1203" s="8" t="str">
        <f>TEXT(C1203,"yyyy")&amp;"-"&amp;"Q"&amp;LOOKUP(MONTH(C1203),{1,4,7,10},{1,2,3,4})</f>
        <v>2017-Q1</v>
      </c>
      <c r="C1203" s="9">
        <v>42767</v>
      </c>
      <c r="D1203" s="43">
        <f>YEAR(DATE(YEAR(novplus_data[[#This Row],[Date]]), MONTH(novplus_data[[#This Row],[Date]])+6,1))</f>
        <v>2017</v>
      </c>
      <c r="E1203" t="str">
        <f>TEXT(novplus_data[[#This Row],[Date]], "YYYY")</f>
        <v>2017</v>
      </c>
      <c r="F1203" s="43" t="str">
        <f>TEXT(novplus_data[[#This Row],[Date]], "MMM")</f>
        <v>Feb</v>
      </c>
      <c r="G1203" t="str">
        <f>VLOOKUP(I1203,[1]LibPAS_data!$A$2:$C$601,3,FALSE)</f>
        <v>Maricopa</v>
      </c>
      <c r="H1203" s="2" t="str">
        <f>VLOOKUP(I1203,[1]LibPAS_data!$A$2:$C$601,2,FALSE)</f>
        <v>Phoenix Public Library</v>
      </c>
      <c r="I1203" s="3" t="s">
        <v>53</v>
      </c>
      <c r="J1203" s="37" t="s">
        <v>109</v>
      </c>
      <c r="K1203" s="47" t="s">
        <v>15</v>
      </c>
      <c r="L1203" s="2" t="s">
        <v>16</v>
      </c>
      <c r="M1203" s="47">
        <v>230</v>
      </c>
      <c r="N1203" s="47">
        <v>349</v>
      </c>
      <c r="O1203" s="47">
        <v>0</v>
      </c>
      <c r="P1203" s="47">
        <v>0</v>
      </c>
      <c r="S1203" s="47">
        <v>450</v>
      </c>
      <c r="V1203" s="47">
        <v>76</v>
      </c>
      <c r="W1203" s="47">
        <v>349</v>
      </c>
      <c r="Y1203" s="47">
        <v>526</v>
      </c>
      <c r="Z1203" s="47">
        <v>76</v>
      </c>
      <c r="AA1203" s="47">
        <v>0</v>
      </c>
      <c r="AB1203" s="47">
        <v>0</v>
      </c>
    </row>
    <row r="1204" spans="1:28" x14ac:dyDescent="0.3">
      <c r="A1204">
        <f>VLOOKUP(novplus_data[[#This Row],[Locationid]], [1]LibPAS_data!$A$2:$D$264, 4, FALSE)</f>
        <v>943450</v>
      </c>
      <c r="B1204" s="8" t="str">
        <f>TEXT(C1204,"yyyy")&amp;"-"&amp;"Q"&amp;LOOKUP(MONTH(C1204),{1,4,7,10},{1,2,3,4})</f>
        <v>2017-Q1</v>
      </c>
      <c r="C1204" s="9">
        <v>42736</v>
      </c>
      <c r="D1204" s="43">
        <f>YEAR(DATE(YEAR(novplus_data[[#This Row],[Date]]), MONTH(novplus_data[[#This Row],[Date]])+6,1))</f>
        <v>2017</v>
      </c>
      <c r="E1204" t="str">
        <f>TEXT(novplus_data[[#This Row],[Date]], "YYYY")</f>
        <v>2017</v>
      </c>
      <c r="F1204" s="43" t="str">
        <f>TEXT(novplus_data[[#This Row],[Date]], "MMM")</f>
        <v>Jan</v>
      </c>
      <c r="G1204" t="str">
        <f>VLOOKUP(I1204,[1]LibPAS_data!$A$2:$C$601,3,FALSE)</f>
        <v>Maricopa</v>
      </c>
      <c r="H1204" s="2" t="str">
        <f>VLOOKUP(I1204,[1]LibPAS_data!$A$2:$C$601,2,FALSE)</f>
        <v>Phoenix Public Library</v>
      </c>
      <c r="I1204" s="3" t="s">
        <v>53</v>
      </c>
      <c r="J1204" s="37" t="s">
        <v>109</v>
      </c>
      <c r="K1204" s="47" t="s">
        <v>15</v>
      </c>
      <c r="L1204" s="2" t="s">
        <v>16</v>
      </c>
      <c r="M1204" s="47">
        <v>320</v>
      </c>
      <c r="N1204" s="47">
        <v>540</v>
      </c>
      <c r="O1204" s="47">
        <v>1</v>
      </c>
      <c r="P1204" s="47">
        <v>1</v>
      </c>
      <c r="S1204" s="47">
        <v>776</v>
      </c>
      <c r="V1204" s="47">
        <v>100</v>
      </c>
      <c r="W1204" s="47">
        <v>540</v>
      </c>
      <c r="Y1204" s="47">
        <v>877</v>
      </c>
      <c r="Z1204" s="47">
        <v>100</v>
      </c>
      <c r="AA1204" s="47">
        <v>0</v>
      </c>
      <c r="AB1204" s="47">
        <v>0</v>
      </c>
    </row>
    <row r="1205" spans="1:28" x14ac:dyDescent="0.3">
      <c r="A1205">
        <f>VLOOKUP(novplus_data[[#This Row],[Locationid]], [1]LibPAS_data!$A$2:$D$264, 4, FALSE)</f>
        <v>943450</v>
      </c>
      <c r="B1205" s="8" t="str">
        <f>TEXT(C1205,"yyyy")&amp;"-"&amp;"Q"&amp;LOOKUP(MONTH(C1205),{1,4,7,10},{1,2,3,4})</f>
        <v>2016-Q4</v>
      </c>
      <c r="C1205" s="9">
        <v>42705</v>
      </c>
      <c r="D1205" s="43">
        <f>YEAR(DATE(YEAR(novplus_data[[#This Row],[Date]]), MONTH(novplus_data[[#This Row],[Date]])+6,1))</f>
        <v>2017</v>
      </c>
      <c r="E1205" t="str">
        <f>TEXT(novplus_data[[#This Row],[Date]], "YYYY")</f>
        <v>2016</v>
      </c>
      <c r="F1205" s="43" t="str">
        <f>TEXT(novplus_data[[#This Row],[Date]], "MMM")</f>
        <v>Dec</v>
      </c>
      <c r="G1205" t="str">
        <f>VLOOKUP(I1205,[1]LibPAS_data!$A$2:$C$601,3,FALSE)</f>
        <v>Maricopa</v>
      </c>
      <c r="H1205" s="2" t="str">
        <f>VLOOKUP(I1205,[1]LibPAS_data!$A$2:$C$601,2,FALSE)</f>
        <v>Phoenix Public Library</v>
      </c>
      <c r="I1205" s="3" t="s">
        <v>53</v>
      </c>
      <c r="J1205" s="37" t="s">
        <v>109</v>
      </c>
      <c r="K1205" s="47" t="s">
        <v>15</v>
      </c>
      <c r="L1205" s="2" t="s">
        <v>16</v>
      </c>
      <c r="M1205" s="47">
        <v>228</v>
      </c>
      <c r="N1205" s="47">
        <v>356</v>
      </c>
      <c r="O1205" s="47">
        <v>0</v>
      </c>
      <c r="P1205" s="47">
        <v>0</v>
      </c>
      <c r="S1205" s="47">
        <v>285</v>
      </c>
      <c r="V1205" s="47">
        <v>74</v>
      </c>
      <c r="W1205" s="47">
        <v>356</v>
      </c>
      <c r="Y1205" s="47">
        <v>359</v>
      </c>
      <c r="Z1205" s="47">
        <v>74</v>
      </c>
      <c r="AA1205" s="47">
        <v>0</v>
      </c>
      <c r="AB1205" s="47">
        <v>0</v>
      </c>
    </row>
    <row r="1206" spans="1:28" x14ac:dyDescent="0.3">
      <c r="A1206">
        <f>VLOOKUP(novplus_data[[#This Row],[Locationid]], [1]LibPAS_data!$A$2:$D$264, 4, FALSE)</f>
        <v>943450</v>
      </c>
      <c r="B1206" s="8" t="str">
        <f>TEXT(C1206,"yyyy")&amp;"-"&amp;"Q"&amp;LOOKUP(MONTH(C1206),{1,4,7,10},{1,2,3,4})</f>
        <v>2016-Q4</v>
      </c>
      <c r="C1206" s="9">
        <v>42675</v>
      </c>
      <c r="D1206" s="43">
        <f>YEAR(DATE(YEAR(novplus_data[[#This Row],[Date]]), MONTH(novplus_data[[#This Row],[Date]])+6,1))</f>
        <v>2017</v>
      </c>
      <c r="E1206" t="str">
        <f>TEXT(novplus_data[[#This Row],[Date]], "YYYY")</f>
        <v>2016</v>
      </c>
      <c r="F1206" s="43" t="str">
        <f>TEXT(novplus_data[[#This Row],[Date]], "MMM")</f>
        <v>Nov</v>
      </c>
      <c r="G1206" t="str">
        <f>VLOOKUP(I1206,[1]LibPAS_data!$A$2:$C$601,3,FALSE)</f>
        <v>Maricopa</v>
      </c>
      <c r="H1206" s="2" t="str">
        <f>VLOOKUP(I1206,[1]LibPAS_data!$A$2:$C$601,2,FALSE)</f>
        <v>Phoenix Public Library</v>
      </c>
      <c r="I1206" s="3" t="s">
        <v>53</v>
      </c>
      <c r="J1206" s="37" t="s">
        <v>109</v>
      </c>
      <c r="K1206" s="47" t="s">
        <v>15</v>
      </c>
      <c r="L1206" s="2" t="s">
        <v>16</v>
      </c>
      <c r="M1206" s="47">
        <v>306</v>
      </c>
      <c r="N1206" s="47">
        <v>482</v>
      </c>
      <c r="O1206" s="47">
        <v>0</v>
      </c>
      <c r="P1206" s="47">
        <v>0</v>
      </c>
      <c r="S1206" s="47">
        <v>580</v>
      </c>
      <c r="V1206" s="47">
        <v>143</v>
      </c>
      <c r="W1206" s="47">
        <v>472</v>
      </c>
      <c r="Y1206" s="47">
        <v>723</v>
      </c>
      <c r="Z1206" s="47">
        <v>143</v>
      </c>
      <c r="AA1206" s="47">
        <v>0</v>
      </c>
      <c r="AB1206" s="47">
        <v>10</v>
      </c>
    </row>
    <row r="1207" spans="1:28" x14ac:dyDescent="0.3">
      <c r="A1207">
        <f>VLOOKUP(novplus_data[[#This Row],[Locationid]], [1]LibPAS_data!$A$2:$D$264, 4, FALSE)</f>
        <v>943450</v>
      </c>
      <c r="B1207" s="8" t="str">
        <f>TEXT(C1207,"yyyy")&amp;"-"&amp;"Q"&amp;LOOKUP(MONTH(C1207),{1,4,7,10},{1,2,3,4})</f>
        <v>2016-Q4</v>
      </c>
      <c r="C1207" s="9">
        <v>42644</v>
      </c>
      <c r="D1207" s="43">
        <f>YEAR(DATE(YEAR(novplus_data[[#This Row],[Date]]), MONTH(novplus_data[[#This Row],[Date]])+6,1))</f>
        <v>2017</v>
      </c>
      <c r="E1207" t="str">
        <f>TEXT(novplus_data[[#This Row],[Date]], "YYYY")</f>
        <v>2016</v>
      </c>
      <c r="F1207" s="43" t="str">
        <f>TEXT(novplus_data[[#This Row],[Date]], "MMM")</f>
        <v>Oct</v>
      </c>
      <c r="G1207" t="str">
        <f>VLOOKUP(I1207,[1]LibPAS_data!$A$2:$C$601,3,FALSE)</f>
        <v>Maricopa</v>
      </c>
      <c r="H1207" s="2" t="str">
        <f>VLOOKUP(I1207,[1]LibPAS_data!$A$2:$C$601,2,FALSE)</f>
        <v>Phoenix Public Library</v>
      </c>
      <c r="I1207" s="3" t="s">
        <v>53</v>
      </c>
      <c r="J1207" s="37" t="s">
        <v>109</v>
      </c>
      <c r="K1207" s="47" t="s">
        <v>15</v>
      </c>
      <c r="L1207" s="2" t="s">
        <v>16</v>
      </c>
      <c r="M1207" s="47">
        <v>396</v>
      </c>
      <c r="N1207" s="47">
        <v>540</v>
      </c>
      <c r="O1207" s="47">
        <v>0</v>
      </c>
      <c r="P1207" s="47">
        <v>0</v>
      </c>
      <c r="S1207" s="47">
        <v>524</v>
      </c>
      <c r="V1207" s="47">
        <v>76</v>
      </c>
      <c r="W1207" s="47">
        <v>508</v>
      </c>
      <c r="Y1207" s="47">
        <v>600</v>
      </c>
      <c r="Z1207" s="47">
        <v>76</v>
      </c>
      <c r="AA1207" s="47">
        <v>0</v>
      </c>
      <c r="AB1207" s="47">
        <v>32</v>
      </c>
    </row>
    <row r="1208" spans="1:28" x14ac:dyDescent="0.3">
      <c r="A1208">
        <f>VLOOKUP(novplus_data[[#This Row],[Locationid]], [1]LibPAS_data!$A$2:$D$264, 4, FALSE)</f>
        <v>943450</v>
      </c>
      <c r="B1208" s="8" t="str">
        <f>TEXT(C1208,"yyyy")&amp;"-"&amp;"Q"&amp;LOOKUP(MONTH(C1208),{1,4,7,10},{1,2,3,4})</f>
        <v>2016-Q3</v>
      </c>
      <c r="C1208" s="9">
        <v>42614</v>
      </c>
      <c r="D1208" s="43">
        <f>YEAR(DATE(YEAR(novplus_data[[#This Row],[Date]]), MONTH(novplus_data[[#This Row],[Date]])+6,1))</f>
        <v>2017</v>
      </c>
      <c r="E1208" t="str">
        <f>TEXT(novplus_data[[#This Row],[Date]], "YYYY")</f>
        <v>2016</v>
      </c>
      <c r="F1208" s="43" t="str">
        <f>TEXT(novplus_data[[#This Row],[Date]], "MMM")</f>
        <v>Sep</v>
      </c>
      <c r="G1208" t="str">
        <f>VLOOKUP(I1208,[1]LibPAS_data!$A$2:$C$601,3,FALSE)</f>
        <v>Maricopa</v>
      </c>
      <c r="H1208" s="2" t="str">
        <f>VLOOKUP(I1208,[1]LibPAS_data!$A$2:$C$601,2,FALSE)</f>
        <v>Phoenix Public Library</v>
      </c>
      <c r="I1208" s="3" t="s">
        <v>53</v>
      </c>
      <c r="J1208" s="37" t="s">
        <v>109</v>
      </c>
      <c r="K1208" s="47" t="s">
        <v>15</v>
      </c>
      <c r="L1208" s="2" t="s">
        <v>16</v>
      </c>
      <c r="M1208" s="47">
        <v>431</v>
      </c>
      <c r="N1208" s="47">
        <v>688</v>
      </c>
      <c r="O1208" s="47">
        <v>0</v>
      </c>
      <c r="P1208" s="47">
        <v>0</v>
      </c>
      <c r="S1208" s="47">
        <v>966</v>
      </c>
      <c r="V1208" s="47">
        <v>129</v>
      </c>
      <c r="W1208" s="47">
        <v>676</v>
      </c>
      <c r="Y1208" s="47">
        <v>1095</v>
      </c>
      <c r="Z1208" s="47">
        <v>129</v>
      </c>
      <c r="AA1208" s="47">
        <v>0</v>
      </c>
      <c r="AB1208" s="47">
        <v>12</v>
      </c>
    </row>
    <row r="1209" spans="1:28" x14ac:dyDescent="0.3">
      <c r="A1209">
        <f>VLOOKUP(novplus_data[[#This Row],[Locationid]], [1]LibPAS_data!$A$2:$D$264, 4, FALSE)</f>
        <v>943450</v>
      </c>
      <c r="B1209" s="8" t="str">
        <f>TEXT(C1209,"yyyy")&amp;"-"&amp;"Q"&amp;LOOKUP(MONTH(C1209),{1,4,7,10},{1,2,3,4})</f>
        <v>2016-Q3</v>
      </c>
      <c r="C1209" s="9">
        <v>42583</v>
      </c>
      <c r="D1209" s="43">
        <f>YEAR(DATE(YEAR(novplus_data[[#This Row],[Date]]), MONTH(novplus_data[[#This Row],[Date]])+6,1))</f>
        <v>2017</v>
      </c>
      <c r="E1209" t="str">
        <f>TEXT(novplus_data[[#This Row],[Date]], "YYYY")</f>
        <v>2016</v>
      </c>
      <c r="F1209" s="43" t="str">
        <f>TEXT(novplus_data[[#This Row],[Date]], "MMM")</f>
        <v>Aug</v>
      </c>
      <c r="G1209" t="str">
        <f>VLOOKUP(I1209,[1]LibPAS_data!$A$2:$C$601,3,FALSE)</f>
        <v>Maricopa</v>
      </c>
      <c r="H1209" s="2" t="str">
        <f>VLOOKUP(I1209,[1]LibPAS_data!$A$2:$C$601,2,FALSE)</f>
        <v>Phoenix Public Library</v>
      </c>
      <c r="I1209" s="3" t="s">
        <v>53</v>
      </c>
      <c r="J1209" s="37" t="s">
        <v>109</v>
      </c>
      <c r="K1209" s="47" t="s">
        <v>15</v>
      </c>
      <c r="L1209" s="2" t="s">
        <v>16</v>
      </c>
      <c r="M1209" s="47">
        <v>382</v>
      </c>
      <c r="N1209" s="47">
        <v>546</v>
      </c>
      <c r="O1209" s="47">
        <v>0</v>
      </c>
      <c r="P1209" s="47">
        <v>0</v>
      </c>
      <c r="S1209" s="47">
        <v>733</v>
      </c>
      <c r="V1209" s="47">
        <v>219</v>
      </c>
      <c r="W1209" s="47">
        <v>535</v>
      </c>
      <c r="Y1209" s="47">
        <v>952</v>
      </c>
      <c r="Z1209" s="47">
        <v>219</v>
      </c>
      <c r="AA1209" s="47">
        <v>0</v>
      </c>
      <c r="AB1209" s="47">
        <v>11</v>
      </c>
    </row>
    <row r="1210" spans="1:28" x14ac:dyDescent="0.3">
      <c r="A1210">
        <f>VLOOKUP(novplus_data[[#This Row],[Locationid]], [1]LibPAS_data!$A$2:$D$264, 4, FALSE)</f>
        <v>943450</v>
      </c>
      <c r="B1210" s="8" t="str">
        <f>TEXT(C1210,"yyyy")&amp;"-"&amp;"Q"&amp;LOOKUP(MONTH(C1210),{1,4,7,10},{1,2,3,4})</f>
        <v>2016-Q3</v>
      </c>
      <c r="C1210" s="9">
        <v>42552</v>
      </c>
      <c r="D1210" s="43">
        <f>YEAR(DATE(YEAR(novplus_data[[#This Row],[Date]]), MONTH(novplus_data[[#This Row],[Date]])+6,1))</f>
        <v>2017</v>
      </c>
      <c r="E1210" t="str">
        <f>TEXT(novplus_data[[#This Row],[Date]], "YYYY")</f>
        <v>2016</v>
      </c>
      <c r="F1210" s="43" t="str">
        <f>TEXT(novplus_data[[#This Row],[Date]], "MMM")</f>
        <v>Jul</v>
      </c>
      <c r="G1210" t="str">
        <f>VLOOKUP(I1210,[1]LibPAS_data!$A$2:$C$601,3,FALSE)</f>
        <v>Maricopa</v>
      </c>
      <c r="H1210" s="2" t="str">
        <f>VLOOKUP(I1210,[1]LibPAS_data!$A$2:$C$601,2,FALSE)</f>
        <v>Phoenix Public Library</v>
      </c>
      <c r="I1210" s="3" t="s">
        <v>53</v>
      </c>
      <c r="J1210" s="37" t="s">
        <v>109</v>
      </c>
      <c r="K1210" s="47" t="s">
        <v>15</v>
      </c>
      <c r="L1210" s="2" t="s">
        <v>16</v>
      </c>
      <c r="M1210" s="47">
        <v>412</v>
      </c>
      <c r="N1210" s="47">
        <v>675</v>
      </c>
      <c r="O1210" s="47">
        <v>0</v>
      </c>
      <c r="P1210" s="47">
        <v>0</v>
      </c>
      <c r="S1210" s="47">
        <v>759</v>
      </c>
      <c r="V1210" s="47">
        <v>107</v>
      </c>
      <c r="W1210" s="47">
        <v>655</v>
      </c>
      <c r="Y1210" s="47">
        <v>866</v>
      </c>
      <c r="Z1210" s="47">
        <v>107</v>
      </c>
      <c r="AA1210" s="47">
        <v>0</v>
      </c>
      <c r="AB1210" s="47">
        <v>20</v>
      </c>
    </row>
    <row r="1211" spans="1:28" x14ac:dyDescent="0.3">
      <c r="A1211">
        <f>VLOOKUP(novplus_data[[#This Row],[Locationid]], [1]LibPAS_data!$A$2:$D$264, 4, FALSE)</f>
        <v>943450</v>
      </c>
      <c r="B1211" s="8" t="str">
        <f>TEXT(C1211,"yyyy")&amp;"-"&amp;"Q"&amp;LOOKUP(MONTH(C1211),{1,4,7,10},{1,2,3,4})</f>
        <v>2016-Q2</v>
      </c>
      <c r="C1211" s="9">
        <v>42522</v>
      </c>
      <c r="D1211" s="43">
        <f>YEAR(DATE(YEAR(novplus_data[[#This Row],[Date]]), MONTH(novplus_data[[#This Row],[Date]])+6,1))</f>
        <v>2016</v>
      </c>
      <c r="E1211" t="str">
        <f>TEXT(novplus_data[[#This Row],[Date]], "YYYY")</f>
        <v>2016</v>
      </c>
      <c r="F1211" s="43" t="str">
        <f>TEXT(novplus_data[[#This Row],[Date]], "MMM")</f>
        <v>Jun</v>
      </c>
      <c r="G1211" t="str">
        <f>VLOOKUP(I1211,[1]LibPAS_data!$A$2:$C$601,3,FALSE)</f>
        <v>Maricopa</v>
      </c>
      <c r="H1211" s="2" t="str">
        <f>VLOOKUP(I1211,[1]LibPAS_data!$A$2:$C$601,2,FALSE)</f>
        <v>Phoenix Public Library</v>
      </c>
      <c r="I1211" s="3" t="s">
        <v>53</v>
      </c>
      <c r="J1211" s="37" t="s">
        <v>109</v>
      </c>
      <c r="K1211" s="47" t="s">
        <v>15</v>
      </c>
      <c r="L1211" s="2" t="s">
        <v>16</v>
      </c>
      <c r="M1211" s="47">
        <v>501</v>
      </c>
      <c r="N1211" s="47">
        <v>808</v>
      </c>
      <c r="O1211" s="47">
        <v>0</v>
      </c>
      <c r="P1211" s="47">
        <v>0</v>
      </c>
      <c r="S1211" s="47">
        <v>1033</v>
      </c>
      <c r="V1211" s="47">
        <v>121</v>
      </c>
      <c r="W1211" s="47">
        <v>753</v>
      </c>
      <c r="Y1211" s="47">
        <v>1154</v>
      </c>
      <c r="Z1211" s="47">
        <v>121</v>
      </c>
      <c r="AA1211" s="47">
        <v>0</v>
      </c>
      <c r="AB1211" s="47">
        <v>55</v>
      </c>
    </row>
    <row r="1212" spans="1:28" x14ac:dyDescent="0.3">
      <c r="A1212">
        <f>VLOOKUP(novplus_data[[#This Row],[Locationid]], [1]LibPAS_data!$A$2:$D$264, 4, FALSE)</f>
        <v>943450</v>
      </c>
      <c r="B1212" s="8" t="str">
        <f>TEXT(C1212,"yyyy")&amp;"-"&amp;"Q"&amp;LOOKUP(MONTH(C1212),{1,4,7,10},{1,2,3,4})</f>
        <v>2016-Q2</v>
      </c>
      <c r="C1212" s="9">
        <v>42491</v>
      </c>
      <c r="D1212" s="43">
        <f>YEAR(DATE(YEAR(novplus_data[[#This Row],[Date]]), MONTH(novplus_data[[#This Row],[Date]])+6,1))</f>
        <v>2016</v>
      </c>
      <c r="E1212" t="str">
        <f>TEXT(novplus_data[[#This Row],[Date]], "YYYY")</f>
        <v>2016</v>
      </c>
      <c r="F1212" s="43" t="str">
        <f>TEXT(novplus_data[[#This Row],[Date]], "MMM")</f>
        <v>May</v>
      </c>
      <c r="G1212" t="str">
        <f>VLOOKUP(I1212,[1]LibPAS_data!$A$2:$C$601,3,FALSE)</f>
        <v>Maricopa</v>
      </c>
      <c r="H1212" s="2" t="str">
        <f>VLOOKUP(I1212,[1]LibPAS_data!$A$2:$C$601,2,FALSE)</f>
        <v>Phoenix Public Library</v>
      </c>
      <c r="I1212" s="3" t="s">
        <v>53</v>
      </c>
      <c r="J1212" s="37" t="s">
        <v>109</v>
      </c>
      <c r="K1212" s="47" t="s">
        <v>15</v>
      </c>
      <c r="L1212" s="2" t="s">
        <v>16</v>
      </c>
      <c r="M1212" s="47">
        <v>401</v>
      </c>
      <c r="N1212" s="47">
        <v>501</v>
      </c>
      <c r="O1212" s="47">
        <v>0</v>
      </c>
      <c r="P1212" s="47">
        <v>0</v>
      </c>
      <c r="S1212" s="47">
        <v>597</v>
      </c>
      <c r="V1212" s="47">
        <v>102</v>
      </c>
      <c r="W1212" s="47">
        <v>453</v>
      </c>
      <c r="Y1212" s="47">
        <v>699</v>
      </c>
      <c r="Z1212" s="47">
        <v>102</v>
      </c>
      <c r="AA1212" s="47">
        <v>0</v>
      </c>
      <c r="AB1212" s="47">
        <v>48</v>
      </c>
    </row>
    <row r="1213" spans="1:28" x14ac:dyDescent="0.3">
      <c r="A1213">
        <f>VLOOKUP(novplus_data[[#This Row],[Locationid]], [1]LibPAS_data!$A$2:$D$264, 4, FALSE)</f>
        <v>943450</v>
      </c>
      <c r="B1213" s="8" t="str">
        <f>TEXT(C1213,"yyyy")&amp;"-"&amp;"Q"&amp;LOOKUP(MONTH(C1213),{1,4,7,10},{1,2,3,4})</f>
        <v>2016-Q2</v>
      </c>
      <c r="C1213" s="9">
        <v>42461</v>
      </c>
      <c r="D1213" s="43">
        <f>YEAR(DATE(YEAR(novplus_data[[#This Row],[Date]]), MONTH(novplus_data[[#This Row],[Date]])+6,1))</f>
        <v>2016</v>
      </c>
      <c r="E1213" t="str">
        <f>TEXT(novplus_data[[#This Row],[Date]], "YYYY")</f>
        <v>2016</v>
      </c>
      <c r="F1213" s="43" t="str">
        <f>TEXT(novplus_data[[#This Row],[Date]], "MMM")</f>
        <v>Apr</v>
      </c>
      <c r="G1213" t="str">
        <f>VLOOKUP(I1213,[1]LibPAS_data!$A$2:$C$601,3,FALSE)</f>
        <v>Maricopa</v>
      </c>
      <c r="H1213" s="2" t="str">
        <f>VLOOKUP(I1213,[1]LibPAS_data!$A$2:$C$601,2,FALSE)</f>
        <v>Phoenix Public Library</v>
      </c>
      <c r="I1213" s="3" t="s">
        <v>53</v>
      </c>
      <c r="J1213" s="37" t="s">
        <v>109</v>
      </c>
      <c r="K1213" s="47" t="s">
        <v>15</v>
      </c>
      <c r="L1213" s="2" t="s">
        <v>16</v>
      </c>
      <c r="M1213" s="47">
        <v>399</v>
      </c>
      <c r="N1213" s="47">
        <v>530</v>
      </c>
      <c r="O1213" s="47">
        <v>2</v>
      </c>
      <c r="P1213" s="47">
        <v>2</v>
      </c>
      <c r="S1213" s="47">
        <v>561</v>
      </c>
      <c r="V1213" s="47">
        <v>97</v>
      </c>
      <c r="W1213" s="47">
        <v>470</v>
      </c>
      <c r="Y1213" s="47">
        <v>660</v>
      </c>
      <c r="Z1213" s="47">
        <v>97</v>
      </c>
      <c r="AA1213" s="47">
        <v>0</v>
      </c>
      <c r="AB1213" s="47">
        <v>60</v>
      </c>
    </row>
    <row r="1214" spans="1:28" x14ac:dyDescent="0.3">
      <c r="A1214">
        <f>VLOOKUP(novplus_data[[#This Row],[Locationid]], [1]LibPAS_data!$A$2:$D$264, 4, FALSE)</f>
        <v>943450</v>
      </c>
      <c r="B1214" s="8" t="str">
        <f>TEXT(C1214,"yyyy")&amp;"-"&amp;"Q"&amp;LOOKUP(MONTH(C1214),{1,4,7,10},{1,2,3,4})</f>
        <v>2016-Q1</v>
      </c>
      <c r="C1214" s="9">
        <v>42430</v>
      </c>
      <c r="D1214" s="43">
        <f>YEAR(DATE(YEAR(novplus_data[[#This Row],[Date]]), MONTH(novplus_data[[#This Row],[Date]])+6,1))</f>
        <v>2016</v>
      </c>
      <c r="E1214" t="str">
        <f>TEXT(novplus_data[[#This Row],[Date]], "YYYY")</f>
        <v>2016</v>
      </c>
      <c r="F1214" s="43" t="str">
        <f>TEXT(novplus_data[[#This Row],[Date]], "MMM")</f>
        <v>Mar</v>
      </c>
      <c r="G1214" t="str">
        <f>VLOOKUP(I1214,[1]LibPAS_data!$A$2:$C$601,3,FALSE)</f>
        <v>Maricopa</v>
      </c>
      <c r="H1214" s="2" t="str">
        <f>VLOOKUP(I1214,[1]LibPAS_data!$A$2:$C$601,2,FALSE)</f>
        <v>Phoenix Public Library</v>
      </c>
      <c r="I1214" s="3" t="s">
        <v>53</v>
      </c>
      <c r="J1214" s="37" t="s">
        <v>109</v>
      </c>
      <c r="K1214" s="47" t="s">
        <v>15</v>
      </c>
      <c r="L1214" s="2" t="s">
        <v>16</v>
      </c>
      <c r="M1214" s="47">
        <v>322</v>
      </c>
      <c r="N1214" s="47">
        <v>421</v>
      </c>
      <c r="O1214" s="47">
        <v>0</v>
      </c>
      <c r="P1214" s="47">
        <v>0</v>
      </c>
      <c r="S1214" s="47">
        <v>406</v>
      </c>
      <c r="V1214" s="47">
        <v>56</v>
      </c>
      <c r="W1214" s="47">
        <v>394</v>
      </c>
      <c r="Y1214" s="47">
        <v>462</v>
      </c>
      <c r="Z1214" s="47">
        <v>56</v>
      </c>
      <c r="AA1214" s="47">
        <v>0</v>
      </c>
      <c r="AB1214" s="47">
        <v>27</v>
      </c>
    </row>
    <row r="1215" spans="1:28" x14ac:dyDescent="0.3">
      <c r="A1215">
        <f>VLOOKUP(novplus_data[[#This Row],[Locationid]], [1]LibPAS_data!$A$2:$D$264, 4, FALSE)</f>
        <v>943450</v>
      </c>
      <c r="B1215" s="8" t="str">
        <f>TEXT(C1215,"yyyy")&amp;"-"&amp;"Q"&amp;LOOKUP(MONTH(C1215),{1,4,7,10},{1,2,3,4})</f>
        <v>2016-Q1</v>
      </c>
      <c r="C1215" s="9">
        <v>42401</v>
      </c>
      <c r="D1215" s="43">
        <f>YEAR(DATE(YEAR(novplus_data[[#This Row],[Date]]), MONTH(novplus_data[[#This Row],[Date]])+6,1))</f>
        <v>2016</v>
      </c>
      <c r="E1215" t="str">
        <f>TEXT(novplus_data[[#This Row],[Date]], "YYYY")</f>
        <v>2016</v>
      </c>
      <c r="F1215" s="43" t="str">
        <f>TEXT(novplus_data[[#This Row],[Date]], "MMM")</f>
        <v>Feb</v>
      </c>
      <c r="G1215" t="str">
        <f>VLOOKUP(I1215,[1]LibPAS_data!$A$2:$C$601,3,FALSE)</f>
        <v>Maricopa</v>
      </c>
      <c r="H1215" s="2" t="str">
        <f>VLOOKUP(I1215,[1]LibPAS_data!$A$2:$C$601,2,FALSE)</f>
        <v>Phoenix Public Library</v>
      </c>
      <c r="I1215" s="3" t="s">
        <v>53</v>
      </c>
      <c r="J1215" s="37" t="s">
        <v>109</v>
      </c>
      <c r="K1215" s="47" t="s">
        <v>15</v>
      </c>
      <c r="L1215" s="2" t="s">
        <v>16</v>
      </c>
      <c r="M1215" s="47">
        <v>280</v>
      </c>
      <c r="N1215" s="47">
        <v>543</v>
      </c>
      <c r="O1215" s="47">
        <v>0</v>
      </c>
      <c r="P1215" s="47">
        <v>0</v>
      </c>
      <c r="S1215" s="47">
        <v>575</v>
      </c>
      <c r="V1215" s="47">
        <v>52</v>
      </c>
      <c r="W1215" s="47">
        <v>543</v>
      </c>
      <c r="Y1215" s="47">
        <v>627</v>
      </c>
      <c r="Z1215" s="47">
        <v>52</v>
      </c>
      <c r="AA1215" s="47">
        <v>0</v>
      </c>
      <c r="AB1215" s="47">
        <v>0</v>
      </c>
    </row>
    <row r="1216" spans="1:28" x14ac:dyDescent="0.3">
      <c r="A1216" s="2">
        <f>VLOOKUP(novplus_data[[#This Row],[Locationid]], [1]LibPAS_data!$A$2:$D$264, 4, FALSE)</f>
        <v>943450</v>
      </c>
      <c r="B1216" s="14" t="str">
        <f>TEXT(C1216,"yyyy")&amp;"-"&amp;"Q"&amp;LOOKUP(MONTH(C1216),{1,4,7,10},{1,2,3,4})</f>
        <v>2016-Q1</v>
      </c>
      <c r="C1216" s="15">
        <v>42370</v>
      </c>
      <c r="D1216" s="43">
        <f>YEAR(DATE(YEAR(novplus_data[[#This Row],[Date]]), MONTH(novplus_data[[#This Row],[Date]])+6,1))</f>
        <v>2016</v>
      </c>
      <c r="E1216" s="2" t="str">
        <f>TEXT(novplus_data[[#This Row],[Date]], "YYYY")</f>
        <v>2016</v>
      </c>
      <c r="F1216" s="43" t="str">
        <f>TEXT(novplus_data[[#This Row],[Date]], "MMM")</f>
        <v>Jan</v>
      </c>
      <c r="G1216" s="2" t="str">
        <f>VLOOKUP(I1216,[1]LibPAS_data!$A$2:$C$601,3,FALSE)</f>
        <v>Maricopa</v>
      </c>
      <c r="H1216" s="2" t="str">
        <f>VLOOKUP(I1216,[1]LibPAS_data!$A$2:$C$601,2,FALSE)</f>
        <v>Phoenix Public Library</v>
      </c>
      <c r="I1216" s="38" t="s">
        <v>53</v>
      </c>
      <c r="J1216" s="2" t="s">
        <v>109</v>
      </c>
      <c r="K1216" s="49" t="s">
        <v>15</v>
      </c>
      <c r="L1216" s="2" t="s">
        <v>16</v>
      </c>
      <c r="M1216" s="49">
        <v>421</v>
      </c>
      <c r="N1216" s="49">
        <v>688</v>
      </c>
      <c r="O1216" s="49">
        <v>0</v>
      </c>
      <c r="P1216" s="49">
        <v>0</v>
      </c>
      <c r="Q1216" s="2"/>
      <c r="R1216" s="2"/>
      <c r="S1216" s="49">
        <v>622</v>
      </c>
      <c r="T1216" s="2"/>
      <c r="U1216" s="2"/>
      <c r="V1216" s="49">
        <v>103</v>
      </c>
      <c r="W1216" s="49">
        <v>576</v>
      </c>
      <c r="X1216" s="2"/>
      <c r="Y1216" s="49">
        <v>725</v>
      </c>
      <c r="Z1216" s="49">
        <v>103</v>
      </c>
      <c r="AA1216" s="49">
        <v>0</v>
      </c>
      <c r="AB1216" s="49">
        <v>112</v>
      </c>
    </row>
    <row r="1217" spans="1:27" x14ac:dyDescent="0.3">
      <c r="A1217">
        <f>VLOOKUP(novplus_data[[#This Row],[Locationid]], [1]LibPAS_data!$A$2:$D$264, 4, FALSE)</f>
        <v>174482</v>
      </c>
      <c r="B1217" s="8" t="str">
        <f>TEXT(C1217,"yyyy")&amp;"-"&amp;"Q"&amp;LOOKUP(MONTH(C1217),{1,4,7,10},{1,2,3,4})</f>
        <v>2017-Q4</v>
      </c>
      <c r="C1217" s="9">
        <v>43070</v>
      </c>
      <c r="D1217" s="43">
        <f>YEAR(DATE(YEAR(novplus_data[[#This Row],[Date]]), MONTH(novplus_data[[#This Row],[Date]])+6,1))</f>
        <v>2018</v>
      </c>
      <c r="E1217" t="str">
        <f>TEXT(novplus_data[[#This Row],[Date]], "YYYY")</f>
        <v>2017</v>
      </c>
      <c r="F1217" s="43" t="str">
        <f>TEXT(novplus_data[[#This Row],[Date]], "MMM")</f>
        <v>Dec</v>
      </c>
      <c r="G1217" t="str">
        <f>VLOOKUP(I1217,[1]LibPAS_data!$A$2:$C$601,3,FALSE)</f>
        <v>Maricopa</v>
      </c>
      <c r="H1217" t="str">
        <f>VLOOKUP(I1217,[1]LibPAS_data!$A$2:$C$601,2,FALSE)</f>
        <v>Scottsdale Public Library</v>
      </c>
      <c r="I1217" s="3" t="s">
        <v>55</v>
      </c>
      <c r="J1217" s="37" t="s">
        <v>109</v>
      </c>
      <c r="K1217" s="47" t="s">
        <v>15</v>
      </c>
      <c r="L1217" s="37" t="s">
        <v>16</v>
      </c>
      <c r="M1217" s="47">
        <v>63</v>
      </c>
      <c r="N1217" s="47">
        <v>104</v>
      </c>
      <c r="O1217" s="47">
        <v>0</v>
      </c>
      <c r="P1217" s="47">
        <v>0</v>
      </c>
      <c r="S1217" s="47">
        <v>80</v>
      </c>
      <c r="V1217" s="47">
        <v>0</v>
      </c>
      <c r="W1217" s="47">
        <v>104</v>
      </c>
      <c r="Y1217" s="47">
        <v>80</v>
      </c>
      <c r="Z1217" s="47">
        <v>0</v>
      </c>
      <c r="AA1217" s="47">
        <v>0</v>
      </c>
    </row>
    <row r="1218" spans="1:27" x14ac:dyDescent="0.3">
      <c r="A1218">
        <f>VLOOKUP(novplus_data[[#This Row],[Locationid]], [1]LibPAS_data!$A$2:$D$264, 4, FALSE)</f>
        <v>174482</v>
      </c>
      <c r="B1218" s="8" t="str">
        <f>TEXT(C1218,"yyyy")&amp;"-"&amp;"Q"&amp;LOOKUP(MONTH(C1218),{1,4,7,10},{1,2,3,4})</f>
        <v>2017-Q4</v>
      </c>
      <c r="C1218" s="9">
        <v>43040</v>
      </c>
      <c r="D1218" s="43">
        <f>YEAR(DATE(YEAR(novplus_data[[#This Row],[Date]]), MONTH(novplus_data[[#This Row],[Date]])+6,1))</f>
        <v>2018</v>
      </c>
      <c r="E1218" t="str">
        <f>TEXT(novplus_data[[#This Row],[Date]], "YYYY")</f>
        <v>2017</v>
      </c>
      <c r="F1218" s="43" t="str">
        <f>TEXT(novplus_data[[#This Row],[Date]], "MMM")</f>
        <v>Nov</v>
      </c>
      <c r="G1218" t="str">
        <f>VLOOKUP(I1218,[1]LibPAS_data!$A$2:$C$601,3,FALSE)</f>
        <v>Maricopa</v>
      </c>
      <c r="H1218" t="str">
        <f>VLOOKUP(I1218,[1]LibPAS_data!$A$2:$C$601,2,FALSE)</f>
        <v>Scottsdale Public Library</v>
      </c>
      <c r="I1218" s="3" t="s">
        <v>55</v>
      </c>
      <c r="J1218" s="37" t="s">
        <v>109</v>
      </c>
      <c r="K1218" s="47" t="s">
        <v>15</v>
      </c>
      <c r="L1218" s="37" t="s">
        <v>16</v>
      </c>
      <c r="M1218" s="47">
        <v>64</v>
      </c>
      <c r="N1218" s="47">
        <v>123</v>
      </c>
      <c r="O1218" s="47">
        <v>0</v>
      </c>
      <c r="P1218" s="47">
        <v>0</v>
      </c>
      <c r="S1218" s="47">
        <v>150</v>
      </c>
      <c r="V1218" s="47">
        <v>6</v>
      </c>
      <c r="W1218" s="47">
        <v>123</v>
      </c>
      <c r="Y1218" s="47">
        <v>156</v>
      </c>
      <c r="Z1218" s="47">
        <v>6</v>
      </c>
      <c r="AA1218" s="47">
        <v>0</v>
      </c>
    </row>
    <row r="1219" spans="1:27" x14ac:dyDescent="0.3">
      <c r="A1219">
        <f>VLOOKUP(novplus_data[[#This Row],[Locationid]], [1]LibPAS_data!$A$2:$D$264, 4, FALSE)</f>
        <v>174482</v>
      </c>
      <c r="B1219" s="8" t="str">
        <f>TEXT(C1219,"yyyy")&amp;"-"&amp;"Q"&amp;LOOKUP(MONTH(C1219),{1,4,7,10},{1,2,3,4})</f>
        <v>2017-Q4</v>
      </c>
      <c r="C1219" s="9">
        <v>43009</v>
      </c>
      <c r="D1219" s="43">
        <f>YEAR(DATE(YEAR(novplus_data[[#This Row],[Date]]), MONTH(novplus_data[[#This Row],[Date]])+6,1))</f>
        <v>2018</v>
      </c>
      <c r="E1219" t="str">
        <f>TEXT(novplus_data[[#This Row],[Date]], "YYYY")</f>
        <v>2017</v>
      </c>
      <c r="F1219" s="43" t="str">
        <f>TEXT(novplus_data[[#This Row],[Date]], "MMM")</f>
        <v>Oct</v>
      </c>
      <c r="G1219" t="str">
        <f>VLOOKUP(I1219,[1]LibPAS_data!$A$2:$C$601,3,FALSE)</f>
        <v>Maricopa</v>
      </c>
      <c r="H1219" t="str">
        <f>VLOOKUP(I1219,[1]LibPAS_data!$A$2:$C$601,2,FALSE)</f>
        <v>Scottsdale Public Library</v>
      </c>
      <c r="I1219" s="3" t="s">
        <v>55</v>
      </c>
      <c r="J1219" s="37" t="s">
        <v>109</v>
      </c>
      <c r="K1219" s="47" t="s">
        <v>15</v>
      </c>
      <c r="L1219" s="37" t="s">
        <v>16</v>
      </c>
      <c r="M1219" s="47">
        <v>105</v>
      </c>
      <c r="N1219" s="47">
        <v>216</v>
      </c>
      <c r="O1219" s="47">
        <v>0</v>
      </c>
      <c r="P1219" s="47">
        <v>0</v>
      </c>
      <c r="S1219" s="47">
        <v>198</v>
      </c>
      <c r="V1219" s="47">
        <v>5</v>
      </c>
      <c r="W1219" s="47">
        <v>216</v>
      </c>
      <c r="Y1219" s="47">
        <v>203</v>
      </c>
      <c r="Z1219" s="47">
        <v>5</v>
      </c>
      <c r="AA1219" s="47">
        <v>0</v>
      </c>
    </row>
    <row r="1220" spans="1:27" x14ac:dyDescent="0.3">
      <c r="A1220">
        <f>VLOOKUP(novplus_data[[#This Row],[Locationid]], [1]LibPAS_data!$A$2:$D$264, 4, FALSE)</f>
        <v>174482</v>
      </c>
      <c r="B1220" s="8" t="str">
        <f>TEXT(C1220,"yyyy")&amp;"-"&amp;"Q"&amp;LOOKUP(MONTH(C1220),{1,4,7,10},{1,2,3,4})</f>
        <v>2017-Q3</v>
      </c>
      <c r="C1220" s="9">
        <v>42979</v>
      </c>
      <c r="D1220" s="43">
        <f>YEAR(DATE(YEAR(novplus_data[[#This Row],[Date]]), MONTH(novplus_data[[#This Row],[Date]])+6,1))</f>
        <v>2018</v>
      </c>
      <c r="E1220" t="str">
        <f>TEXT(novplus_data[[#This Row],[Date]], "YYYY")</f>
        <v>2017</v>
      </c>
      <c r="F1220" s="43" t="str">
        <f>TEXT(novplus_data[[#This Row],[Date]], "MMM")</f>
        <v>Sep</v>
      </c>
      <c r="G1220" t="str">
        <f>VLOOKUP(I1220,[1]LibPAS_data!$A$2:$C$601,3,FALSE)</f>
        <v>Maricopa</v>
      </c>
      <c r="H1220" t="str">
        <f>VLOOKUP(I1220,[1]LibPAS_data!$A$2:$C$601,2,FALSE)</f>
        <v>Scottsdale Public Library</v>
      </c>
      <c r="I1220" s="3" t="s">
        <v>55</v>
      </c>
      <c r="J1220" s="37" t="s">
        <v>109</v>
      </c>
      <c r="K1220" s="47" t="s">
        <v>15</v>
      </c>
      <c r="L1220" s="37" t="s">
        <v>16</v>
      </c>
      <c r="M1220" s="47">
        <v>96</v>
      </c>
      <c r="N1220" s="47">
        <v>168</v>
      </c>
      <c r="O1220" s="47">
        <v>0</v>
      </c>
      <c r="P1220" s="47">
        <v>0</v>
      </c>
      <c r="S1220" s="47">
        <v>202</v>
      </c>
      <c r="V1220" s="47">
        <v>7</v>
      </c>
      <c r="W1220" s="47">
        <v>168</v>
      </c>
      <c r="Y1220" s="47">
        <v>209</v>
      </c>
      <c r="Z1220" s="47">
        <v>7</v>
      </c>
      <c r="AA1220" s="47">
        <v>0</v>
      </c>
    </row>
    <row r="1221" spans="1:27" x14ac:dyDescent="0.3">
      <c r="A1221">
        <f>VLOOKUP(novplus_data[[#This Row],[Locationid]], [1]LibPAS_data!$A$2:$D$264, 4, FALSE)</f>
        <v>174482</v>
      </c>
      <c r="B1221" s="8" t="str">
        <f>TEXT(C1221,"yyyy")&amp;"-"&amp;"Q"&amp;LOOKUP(MONTH(C1221),{1,4,7,10},{1,2,3,4})</f>
        <v>2017-Q3</v>
      </c>
      <c r="C1221" s="9">
        <v>42948</v>
      </c>
      <c r="D1221" s="43">
        <f>YEAR(DATE(YEAR(novplus_data[[#This Row],[Date]]), MONTH(novplus_data[[#This Row],[Date]])+6,1))</f>
        <v>2018</v>
      </c>
      <c r="E1221" t="str">
        <f>TEXT(novplus_data[[#This Row],[Date]], "YYYY")</f>
        <v>2017</v>
      </c>
      <c r="F1221" s="43" t="str">
        <f>TEXT(novplus_data[[#This Row],[Date]], "MMM")</f>
        <v>Aug</v>
      </c>
      <c r="G1221" t="str">
        <f>VLOOKUP(I1221,[1]LibPAS_data!$A$2:$C$601,3,FALSE)</f>
        <v>Maricopa</v>
      </c>
      <c r="H1221" t="str">
        <f>VLOOKUP(I1221,[1]LibPAS_data!$A$2:$C$601,2,FALSE)</f>
        <v>Scottsdale Public Library</v>
      </c>
      <c r="I1221" s="3" t="s">
        <v>55</v>
      </c>
      <c r="J1221" s="37" t="s">
        <v>109</v>
      </c>
      <c r="K1221" s="47" t="s">
        <v>15</v>
      </c>
      <c r="L1221" s="37" t="s">
        <v>16</v>
      </c>
      <c r="M1221" s="47">
        <v>88</v>
      </c>
      <c r="N1221" s="47">
        <v>171</v>
      </c>
      <c r="O1221" s="47">
        <v>0</v>
      </c>
      <c r="P1221" s="47">
        <v>0</v>
      </c>
      <c r="S1221" s="47">
        <v>190</v>
      </c>
      <c r="V1221" s="47">
        <v>27</v>
      </c>
      <c r="W1221" s="47">
        <v>171</v>
      </c>
      <c r="Y1221" s="47">
        <v>217</v>
      </c>
      <c r="Z1221" s="47">
        <v>27</v>
      </c>
      <c r="AA1221" s="47">
        <v>0</v>
      </c>
    </row>
    <row r="1222" spans="1:27" x14ac:dyDescent="0.3">
      <c r="A1222">
        <f>VLOOKUP(novplus_data[[#This Row],[Locationid]], [1]LibPAS_data!$A$2:$D$264, 4, FALSE)</f>
        <v>174482</v>
      </c>
      <c r="B1222" s="8" t="str">
        <f>TEXT(C1222,"yyyy")&amp;"-"&amp;"Q"&amp;LOOKUP(MONTH(C1222),{1,4,7,10},{1,2,3,4})</f>
        <v>2017-Q3</v>
      </c>
      <c r="C1222" s="9">
        <v>42917</v>
      </c>
      <c r="D1222" s="43">
        <f>YEAR(DATE(YEAR(novplus_data[[#This Row],[Date]]), MONTH(novplus_data[[#This Row],[Date]])+6,1))</f>
        <v>2018</v>
      </c>
      <c r="E1222" t="str">
        <f>TEXT(novplus_data[[#This Row],[Date]], "YYYY")</f>
        <v>2017</v>
      </c>
      <c r="F1222" s="43" t="str">
        <f>TEXT(novplus_data[[#This Row],[Date]], "MMM")</f>
        <v>Jul</v>
      </c>
      <c r="G1222" t="str">
        <f>VLOOKUP(I1222,[1]LibPAS_data!$A$2:$C$601,3,FALSE)</f>
        <v>Maricopa</v>
      </c>
      <c r="H1222" t="str">
        <f>VLOOKUP(I1222,[1]LibPAS_data!$A$2:$C$601,2,FALSE)</f>
        <v>Scottsdale Public Library</v>
      </c>
      <c r="I1222" s="3" t="s">
        <v>55</v>
      </c>
      <c r="J1222" s="37" t="s">
        <v>109</v>
      </c>
      <c r="K1222" s="47" t="s">
        <v>15</v>
      </c>
      <c r="L1222" s="37" t="s">
        <v>16</v>
      </c>
      <c r="M1222" s="47">
        <v>54</v>
      </c>
      <c r="N1222" s="47">
        <v>110</v>
      </c>
      <c r="O1222" s="47">
        <v>0</v>
      </c>
      <c r="P1222" s="47">
        <v>0</v>
      </c>
      <c r="S1222" s="47">
        <v>169</v>
      </c>
      <c r="V1222" s="47">
        <v>9</v>
      </c>
      <c r="W1222" s="47">
        <v>110</v>
      </c>
      <c r="Y1222" s="47">
        <v>178</v>
      </c>
      <c r="Z1222" s="47">
        <v>9</v>
      </c>
      <c r="AA1222" s="47">
        <v>0</v>
      </c>
    </row>
    <row r="1223" spans="1:27" x14ac:dyDescent="0.3">
      <c r="A1223">
        <f>VLOOKUP(novplus_data[[#This Row],[Locationid]], [1]LibPAS_data!$A$2:$D$264, 4, FALSE)</f>
        <v>174482</v>
      </c>
      <c r="B1223" s="8" t="str">
        <f>TEXT(C1223,"yyyy")&amp;"-"&amp;"Q"&amp;LOOKUP(MONTH(C1223),{1,4,7,10},{1,2,3,4})</f>
        <v>2017-Q2</v>
      </c>
      <c r="C1223" s="9">
        <v>42887</v>
      </c>
      <c r="D1223" s="43">
        <f>YEAR(DATE(YEAR(novplus_data[[#This Row],[Date]]), MONTH(novplus_data[[#This Row],[Date]])+6,1))</f>
        <v>2017</v>
      </c>
      <c r="E1223" t="str">
        <f>TEXT(novplus_data[[#This Row],[Date]], "YYYY")</f>
        <v>2017</v>
      </c>
      <c r="F1223" s="43" t="str">
        <f>TEXT(novplus_data[[#This Row],[Date]], "MMM")</f>
        <v>Jun</v>
      </c>
      <c r="G1223" t="str">
        <f>VLOOKUP(I1223,[1]LibPAS_data!$A$2:$C$601,3,FALSE)</f>
        <v>Maricopa</v>
      </c>
      <c r="H1223" t="str">
        <f>VLOOKUP(I1223,[1]LibPAS_data!$A$2:$C$601,2,FALSE)</f>
        <v>Scottsdale Public Library</v>
      </c>
      <c r="I1223" s="3" t="s">
        <v>55</v>
      </c>
      <c r="J1223" s="37" t="s">
        <v>109</v>
      </c>
      <c r="K1223" s="47" t="s">
        <v>15</v>
      </c>
      <c r="L1223" s="37" t="s">
        <v>16</v>
      </c>
      <c r="M1223" s="47">
        <v>70</v>
      </c>
      <c r="N1223" s="47">
        <v>100</v>
      </c>
      <c r="O1223" s="47">
        <v>0</v>
      </c>
      <c r="P1223" s="47">
        <v>0</v>
      </c>
      <c r="S1223" s="47">
        <v>94</v>
      </c>
      <c r="V1223" s="47">
        <v>1</v>
      </c>
      <c r="W1223" s="47">
        <v>100</v>
      </c>
      <c r="Y1223" s="47">
        <v>95</v>
      </c>
      <c r="Z1223" s="47">
        <v>1</v>
      </c>
      <c r="AA1223" s="47">
        <v>0</v>
      </c>
    </row>
    <row r="1224" spans="1:27" x14ac:dyDescent="0.3">
      <c r="A1224">
        <f>VLOOKUP(novplus_data[[#This Row],[Locationid]], [1]LibPAS_data!$A$2:$D$264, 4, FALSE)</f>
        <v>174482</v>
      </c>
      <c r="B1224" s="8" t="str">
        <f>TEXT(C1224,"yyyy")&amp;"-"&amp;"Q"&amp;LOOKUP(MONTH(C1224),{1,4,7,10},{1,2,3,4})</f>
        <v>2017-Q2</v>
      </c>
      <c r="C1224" s="9">
        <v>42856</v>
      </c>
      <c r="D1224" s="43">
        <f>YEAR(DATE(YEAR(novplus_data[[#This Row],[Date]]), MONTH(novplus_data[[#This Row],[Date]])+6,1))</f>
        <v>2017</v>
      </c>
      <c r="E1224" t="str">
        <f>TEXT(novplus_data[[#This Row],[Date]], "YYYY")</f>
        <v>2017</v>
      </c>
      <c r="F1224" s="43" t="str">
        <f>TEXT(novplus_data[[#This Row],[Date]], "MMM")</f>
        <v>May</v>
      </c>
      <c r="G1224" t="str">
        <f>VLOOKUP(I1224,[1]LibPAS_data!$A$2:$C$601,3,FALSE)</f>
        <v>Maricopa</v>
      </c>
      <c r="H1224" t="str">
        <f>VLOOKUP(I1224,[1]LibPAS_data!$A$2:$C$601,2,FALSE)</f>
        <v>Scottsdale Public Library</v>
      </c>
      <c r="I1224" s="3" t="s">
        <v>55</v>
      </c>
      <c r="J1224" s="37" t="s">
        <v>109</v>
      </c>
      <c r="K1224" s="47" t="s">
        <v>15</v>
      </c>
      <c r="L1224" s="37" t="s">
        <v>16</v>
      </c>
      <c r="M1224" s="47">
        <v>106</v>
      </c>
      <c r="N1224" s="47">
        <v>146</v>
      </c>
      <c r="O1224" s="47">
        <v>0</v>
      </c>
      <c r="P1224" s="47">
        <v>0</v>
      </c>
      <c r="S1224" s="47">
        <v>208</v>
      </c>
      <c r="V1224" s="47">
        <v>37</v>
      </c>
      <c r="W1224" s="47">
        <v>146</v>
      </c>
      <c r="Y1224" s="47">
        <v>245</v>
      </c>
      <c r="Z1224" s="47">
        <v>37</v>
      </c>
      <c r="AA1224" s="47">
        <v>0</v>
      </c>
    </row>
    <row r="1225" spans="1:27" x14ac:dyDescent="0.3">
      <c r="A1225">
        <f>VLOOKUP(novplus_data[[#This Row],[Locationid]], [1]LibPAS_data!$A$2:$D$264, 4, FALSE)</f>
        <v>174482</v>
      </c>
      <c r="B1225" s="8" t="str">
        <f>TEXT(C1225,"yyyy")&amp;"-"&amp;"Q"&amp;LOOKUP(MONTH(C1225),{1,4,7,10},{1,2,3,4})</f>
        <v>2017-Q2</v>
      </c>
      <c r="C1225" s="9">
        <v>42826</v>
      </c>
      <c r="D1225" s="43">
        <f>YEAR(DATE(YEAR(novplus_data[[#This Row],[Date]]), MONTH(novplus_data[[#This Row],[Date]])+6,1))</f>
        <v>2017</v>
      </c>
      <c r="E1225" t="str">
        <f>TEXT(novplus_data[[#This Row],[Date]], "YYYY")</f>
        <v>2017</v>
      </c>
      <c r="F1225" s="43" t="str">
        <f>TEXT(novplus_data[[#This Row],[Date]], "MMM")</f>
        <v>Apr</v>
      </c>
      <c r="G1225" t="str">
        <f>VLOOKUP(I1225,[1]LibPAS_data!$A$2:$C$601,3,FALSE)</f>
        <v>Maricopa</v>
      </c>
      <c r="H1225" t="str">
        <f>VLOOKUP(I1225,[1]LibPAS_data!$A$2:$C$601,2,FALSE)</f>
        <v>Scottsdale Public Library</v>
      </c>
      <c r="I1225" s="3" t="s">
        <v>55</v>
      </c>
      <c r="J1225" s="37" t="s">
        <v>109</v>
      </c>
      <c r="K1225" s="47" t="s">
        <v>15</v>
      </c>
      <c r="L1225" s="37" t="s">
        <v>16</v>
      </c>
      <c r="M1225" s="47">
        <v>96</v>
      </c>
      <c r="N1225" s="47">
        <v>125</v>
      </c>
      <c r="O1225" s="47">
        <v>0</v>
      </c>
      <c r="P1225" s="47">
        <v>0</v>
      </c>
      <c r="S1225" s="47">
        <v>138</v>
      </c>
      <c r="V1225" s="47">
        <v>13</v>
      </c>
      <c r="W1225" s="47">
        <v>125</v>
      </c>
      <c r="Y1225" s="47">
        <v>151</v>
      </c>
      <c r="Z1225" s="47">
        <v>13</v>
      </c>
      <c r="AA1225" s="47">
        <v>0</v>
      </c>
    </row>
    <row r="1226" spans="1:27" x14ac:dyDescent="0.3">
      <c r="A1226">
        <f>VLOOKUP(novplus_data[[#This Row],[Locationid]], [1]LibPAS_data!$A$2:$D$264, 4, FALSE)</f>
        <v>174482</v>
      </c>
      <c r="B1226" s="8" t="str">
        <f>TEXT(C1226,"yyyy")&amp;"-"&amp;"Q"&amp;LOOKUP(MONTH(C1226),{1,4,7,10},{1,2,3,4})</f>
        <v>2017-Q1</v>
      </c>
      <c r="C1226" s="9">
        <v>42795</v>
      </c>
      <c r="D1226" s="43">
        <f>YEAR(DATE(YEAR(novplus_data[[#This Row],[Date]]), MONTH(novplus_data[[#This Row],[Date]])+6,1))</f>
        <v>2017</v>
      </c>
      <c r="E1226" t="str">
        <f>TEXT(novplus_data[[#This Row],[Date]], "YYYY")</f>
        <v>2017</v>
      </c>
      <c r="F1226" s="43" t="str">
        <f>TEXT(novplus_data[[#This Row],[Date]], "MMM")</f>
        <v>Mar</v>
      </c>
      <c r="G1226" t="str">
        <f>VLOOKUP(I1226,[1]LibPAS_data!$A$2:$C$601,3,FALSE)</f>
        <v>Maricopa</v>
      </c>
      <c r="H1226" t="str">
        <f>VLOOKUP(I1226,[1]LibPAS_data!$A$2:$C$601,2,FALSE)</f>
        <v>Scottsdale Public Library</v>
      </c>
      <c r="I1226" s="3" t="s">
        <v>55</v>
      </c>
      <c r="J1226" s="37" t="s">
        <v>109</v>
      </c>
      <c r="K1226" s="47" t="s">
        <v>15</v>
      </c>
      <c r="L1226" s="37" t="s">
        <v>16</v>
      </c>
      <c r="M1226" s="47">
        <v>110</v>
      </c>
      <c r="N1226" s="47">
        <v>125</v>
      </c>
      <c r="O1226" s="47">
        <v>0</v>
      </c>
      <c r="P1226" s="47">
        <v>0</v>
      </c>
      <c r="S1226" s="47">
        <v>100</v>
      </c>
      <c r="V1226" s="47">
        <v>11</v>
      </c>
      <c r="W1226" s="47">
        <v>125</v>
      </c>
      <c r="Y1226" s="47">
        <v>111</v>
      </c>
      <c r="Z1226" s="47">
        <v>11</v>
      </c>
      <c r="AA1226" s="47">
        <v>0</v>
      </c>
    </row>
    <row r="1227" spans="1:27" x14ac:dyDescent="0.3">
      <c r="A1227">
        <f>VLOOKUP(novplus_data[[#This Row],[Locationid]], [1]LibPAS_data!$A$2:$D$264, 4, FALSE)</f>
        <v>174482</v>
      </c>
      <c r="B1227" s="8" t="str">
        <f>TEXT(C1227,"yyyy")&amp;"-"&amp;"Q"&amp;LOOKUP(MONTH(C1227),{1,4,7,10},{1,2,3,4})</f>
        <v>2017-Q1</v>
      </c>
      <c r="C1227" s="9">
        <v>42767</v>
      </c>
      <c r="D1227" s="43">
        <f>YEAR(DATE(YEAR(novplus_data[[#This Row],[Date]]), MONTH(novplus_data[[#This Row],[Date]])+6,1))</f>
        <v>2017</v>
      </c>
      <c r="E1227" t="str">
        <f>TEXT(novplus_data[[#This Row],[Date]], "YYYY")</f>
        <v>2017</v>
      </c>
      <c r="F1227" s="43" t="str">
        <f>TEXT(novplus_data[[#This Row],[Date]], "MMM")</f>
        <v>Feb</v>
      </c>
      <c r="G1227" t="str">
        <f>VLOOKUP(I1227,[1]LibPAS_data!$A$2:$C$601,3,FALSE)</f>
        <v>Maricopa</v>
      </c>
      <c r="H1227" t="str">
        <f>VLOOKUP(I1227,[1]LibPAS_data!$A$2:$C$601,2,FALSE)</f>
        <v>Scottsdale Public Library</v>
      </c>
      <c r="I1227" s="3" t="s">
        <v>55</v>
      </c>
      <c r="J1227" s="37" t="s">
        <v>109</v>
      </c>
      <c r="K1227" s="47" t="s">
        <v>15</v>
      </c>
      <c r="L1227" s="37" t="s">
        <v>16</v>
      </c>
      <c r="M1227" s="47">
        <v>71</v>
      </c>
      <c r="N1227" s="47">
        <v>107</v>
      </c>
      <c r="O1227" s="47">
        <v>0</v>
      </c>
      <c r="P1227" s="47">
        <v>0</v>
      </c>
      <c r="S1227" s="47">
        <v>92</v>
      </c>
      <c r="V1227" s="47">
        <v>19</v>
      </c>
      <c r="W1227" s="47">
        <v>107</v>
      </c>
      <c r="Y1227" s="47">
        <v>111</v>
      </c>
      <c r="Z1227" s="47">
        <v>19</v>
      </c>
      <c r="AA1227" s="47">
        <v>0</v>
      </c>
    </row>
    <row r="1228" spans="1:27" x14ac:dyDescent="0.3">
      <c r="A1228">
        <f>VLOOKUP(novplus_data[[#This Row],[Locationid]], [1]LibPAS_data!$A$2:$D$264, 4, FALSE)</f>
        <v>174482</v>
      </c>
      <c r="B1228" s="8" t="str">
        <f>TEXT(C1228,"yyyy")&amp;"-"&amp;"Q"&amp;LOOKUP(MONTH(C1228),{1,4,7,10},{1,2,3,4})</f>
        <v>2017-Q1</v>
      </c>
      <c r="C1228" s="9">
        <v>42736</v>
      </c>
      <c r="D1228" s="43">
        <f>YEAR(DATE(YEAR(novplus_data[[#This Row],[Date]]), MONTH(novplus_data[[#This Row],[Date]])+6,1))</f>
        <v>2017</v>
      </c>
      <c r="E1228" t="str">
        <f>TEXT(novplus_data[[#This Row],[Date]], "YYYY")</f>
        <v>2017</v>
      </c>
      <c r="F1228" s="43" t="str">
        <f>TEXT(novplus_data[[#This Row],[Date]], "MMM")</f>
        <v>Jan</v>
      </c>
      <c r="G1228" t="str">
        <f>VLOOKUP(I1228,[1]LibPAS_data!$A$2:$C$601,3,FALSE)</f>
        <v>Maricopa</v>
      </c>
      <c r="H1228" t="str">
        <f>VLOOKUP(I1228,[1]LibPAS_data!$A$2:$C$601,2,FALSE)</f>
        <v>Scottsdale Public Library</v>
      </c>
      <c r="I1228" s="3" t="s">
        <v>55</v>
      </c>
      <c r="J1228" s="37" t="s">
        <v>109</v>
      </c>
      <c r="K1228" s="47" t="s">
        <v>15</v>
      </c>
      <c r="L1228" s="37" t="s">
        <v>16</v>
      </c>
      <c r="M1228" s="47">
        <v>101</v>
      </c>
      <c r="N1228" s="47">
        <v>121</v>
      </c>
      <c r="O1228" s="47">
        <v>0</v>
      </c>
      <c r="P1228" s="47">
        <v>0</v>
      </c>
      <c r="S1228" s="47">
        <v>172</v>
      </c>
      <c r="V1228" s="47">
        <v>3</v>
      </c>
      <c r="W1228" s="47">
        <v>121</v>
      </c>
      <c r="Y1228" s="47">
        <v>175</v>
      </c>
      <c r="Z1228" s="47">
        <v>3</v>
      </c>
      <c r="AA1228" s="47">
        <v>0</v>
      </c>
    </row>
    <row r="1229" spans="1:27" x14ac:dyDescent="0.3">
      <c r="A1229">
        <f>VLOOKUP(novplus_data[[#This Row],[Locationid]], [1]LibPAS_data!$A$2:$D$264, 4, FALSE)</f>
        <v>174482</v>
      </c>
      <c r="B1229" s="8" t="str">
        <f>TEXT(C1229,"yyyy")&amp;"-"&amp;"Q"&amp;LOOKUP(MONTH(C1229),{1,4,7,10},{1,2,3,4})</f>
        <v>2016-Q4</v>
      </c>
      <c r="C1229" s="9">
        <v>42705</v>
      </c>
      <c r="D1229" s="43">
        <f>YEAR(DATE(YEAR(novplus_data[[#This Row],[Date]]), MONTH(novplus_data[[#This Row],[Date]])+6,1))</f>
        <v>2017</v>
      </c>
      <c r="E1229" t="str">
        <f>TEXT(novplus_data[[#This Row],[Date]], "YYYY")</f>
        <v>2016</v>
      </c>
      <c r="F1229" s="43" t="str">
        <f>TEXT(novplus_data[[#This Row],[Date]], "MMM")</f>
        <v>Dec</v>
      </c>
      <c r="G1229" t="str">
        <f>VLOOKUP(I1229,[1]LibPAS_data!$A$2:$C$601,3,FALSE)</f>
        <v>Maricopa</v>
      </c>
      <c r="H1229" t="str">
        <f>VLOOKUP(I1229,[1]LibPAS_data!$A$2:$C$601,2,FALSE)</f>
        <v>Scottsdale Public Library</v>
      </c>
      <c r="I1229" s="3" t="s">
        <v>55</v>
      </c>
      <c r="J1229" s="37" t="s">
        <v>109</v>
      </c>
      <c r="K1229" s="47" t="s">
        <v>15</v>
      </c>
      <c r="L1229" s="37" t="s">
        <v>16</v>
      </c>
      <c r="M1229" s="47">
        <v>116</v>
      </c>
      <c r="N1229" s="47">
        <v>225</v>
      </c>
      <c r="O1229" s="47">
        <v>0</v>
      </c>
      <c r="P1229" s="47">
        <v>0</v>
      </c>
      <c r="S1229" s="47">
        <v>291</v>
      </c>
      <c r="V1229" s="47">
        <v>21</v>
      </c>
      <c r="W1229" s="47">
        <v>225</v>
      </c>
      <c r="Y1229" s="47">
        <v>312</v>
      </c>
      <c r="Z1229" s="47">
        <v>21</v>
      </c>
      <c r="AA1229" s="47">
        <v>0</v>
      </c>
    </row>
    <row r="1230" spans="1:27" x14ac:dyDescent="0.3">
      <c r="A1230">
        <f>VLOOKUP(novplus_data[[#This Row],[Locationid]], [1]LibPAS_data!$A$2:$D$264, 4, FALSE)</f>
        <v>174482</v>
      </c>
      <c r="B1230" s="8" t="str">
        <f>TEXT(C1230,"yyyy")&amp;"-"&amp;"Q"&amp;LOOKUP(MONTH(C1230),{1,4,7,10},{1,2,3,4})</f>
        <v>2016-Q4</v>
      </c>
      <c r="C1230" s="9">
        <v>42675</v>
      </c>
      <c r="D1230" s="43">
        <f>YEAR(DATE(YEAR(novplus_data[[#This Row],[Date]]), MONTH(novplus_data[[#This Row],[Date]])+6,1))</f>
        <v>2017</v>
      </c>
      <c r="E1230" t="str">
        <f>TEXT(novplus_data[[#This Row],[Date]], "YYYY")</f>
        <v>2016</v>
      </c>
      <c r="F1230" s="43" t="str">
        <f>TEXT(novplus_data[[#This Row],[Date]], "MMM")</f>
        <v>Nov</v>
      </c>
      <c r="G1230" t="str">
        <f>VLOOKUP(I1230,[1]LibPAS_data!$A$2:$C$601,3,FALSE)</f>
        <v>Maricopa</v>
      </c>
      <c r="H1230" t="str">
        <f>VLOOKUP(I1230,[1]LibPAS_data!$A$2:$C$601,2,FALSE)</f>
        <v>Scottsdale Public Library</v>
      </c>
      <c r="I1230" s="3" t="s">
        <v>55</v>
      </c>
      <c r="J1230" s="37" t="s">
        <v>109</v>
      </c>
      <c r="K1230" s="47" t="s">
        <v>15</v>
      </c>
      <c r="L1230" s="37" t="s">
        <v>16</v>
      </c>
      <c r="M1230" s="47">
        <v>85</v>
      </c>
      <c r="N1230" s="47">
        <v>94</v>
      </c>
      <c r="O1230" s="47">
        <v>0</v>
      </c>
      <c r="P1230" s="47">
        <v>0</v>
      </c>
      <c r="S1230" s="47">
        <v>89</v>
      </c>
      <c r="V1230" s="47">
        <v>5</v>
      </c>
      <c r="W1230" s="47">
        <v>94</v>
      </c>
      <c r="Y1230" s="47">
        <v>94</v>
      </c>
      <c r="Z1230" s="47">
        <v>5</v>
      </c>
      <c r="AA1230" s="47">
        <v>0</v>
      </c>
    </row>
    <row r="1231" spans="1:27" x14ac:dyDescent="0.3">
      <c r="A1231">
        <f>VLOOKUP(novplus_data[[#This Row],[Locationid]], [1]LibPAS_data!$A$2:$D$264, 4, FALSE)</f>
        <v>174482</v>
      </c>
      <c r="B1231" s="8" t="str">
        <f>TEXT(C1231,"yyyy")&amp;"-"&amp;"Q"&amp;LOOKUP(MONTH(C1231),{1,4,7,10},{1,2,3,4})</f>
        <v>2016-Q4</v>
      </c>
      <c r="C1231" s="9">
        <v>42644</v>
      </c>
      <c r="D1231" s="43">
        <f>YEAR(DATE(YEAR(novplus_data[[#This Row],[Date]]), MONTH(novplus_data[[#This Row],[Date]])+6,1))</f>
        <v>2017</v>
      </c>
      <c r="E1231" t="str">
        <f>TEXT(novplus_data[[#This Row],[Date]], "YYYY")</f>
        <v>2016</v>
      </c>
      <c r="F1231" s="43" t="str">
        <f>TEXT(novplus_data[[#This Row],[Date]], "MMM")</f>
        <v>Oct</v>
      </c>
      <c r="G1231" t="str">
        <f>VLOOKUP(I1231,[1]LibPAS_data!$A$2:$C$601,3,FALSE)</f>
        <v>Maricopa</v>
      </c>
      <c r="H1231" t="str">
        <f>VLOOKUP(I1231,[1]LibPAS_data!$A$2:$C$601,2,FALSE)</f>
        <v>Scottsdale Public Library</v>
      </c>
      <c r="I1231" s="3" t="s">
        <v>55</v>
      </c>
      <c r="J1231" s="37" t="s">
        <v>109</v>
      </c>
      <c r="K1231" s="47" t="s">
        <v>15</v>
      </c>
      <c r="L1231" s="37" t="s">
        <v>16</v>
      </c>
      <c r="M1231" s="47">
        <v>226</v>
      </c>
      <c r="N1231" s="47">
        <v>237</v>
      </c>
      <c r="O1231" s="47">
        <v>0</v>
      </c>
      <c r="P1231" s="47">
        <v>0</v>
      </c>
      <c r="S1231" s="47">
        <v>258</v>
      </c>
      <c r="V1231" s="47">
        <v>50</v>
      </c>
      <c r="W1231" s="47">
        <v>237</v>
      </c>
      <c r="Y1231" s="47">
        <v>308</v>
      </c>
      <c r="Z1231" s="47">
        <v>50</v>
      </c>
      <c r="AA1231" s="47">
        <v>0</v>
      </c>
    </row>
    <row r="1232" spans="1:27" x14ac:dyDescent="0.3">
      <c r="A1232">
        <f>VLOOKUP(novplus_data[[#This Row],[Locationid]], [1]LibPAS_data!$A$2:$D$264, 4, FALSE)</f>
        <v>174482</v>
      </c>
      <c r="B1232" s="8" t="str">
        <f>TEXT(C1232,"yyyy")&amp;"-"&amp;"Q"&amp;LOOKUP(MONTH(C1232),{1,4,7,10},{1,2,3,4})</f>
        <v>2016-Q3</v>
      </c>
      <c r="C1232" s="9">
        <v>42614</v>
      </c>
      <c r="D1232" s="43">
        <f>YEAR(DATE(YEAR(novplus_data[[#This Row],[Date]]), MONTH(novplus_data[[#This Row],[Date]])+6,1))</f>
        <v>2017</v>
      </c>
      <c r="E1232" t="str">
        <f>TEXT(novplus_data[[#This Row],[Date]], "YYYY")</f>
        <v>2016</v>
      </c>
      <c r="F1232" s="43" t="str">
        <f>TEXT(novplus_data[[#This Row],[Date]], "MMM")</f>
        <v>Sep</v>
      </c>
      <c r="G1232" t="str">
        <f>VLOOKUP(I1232,[1]LibPAS_data!$A$2:$C$601,3,FALSE)</f>
        <v>Maricopa</v>
      </c>
      <c r="H1232" t="str">
        <f>VLOOKUP(I1232,[1]LibPAS_data!$A$2:$C$601,2,FALSE)</f>
        <v>Scottsdale Public Library</v>
      </c>
      <c r="I1232" s="3" t="s">
        <v>55</v>
      </c>
      <c r="J1232" s="37" t="s">
        <v>109</v>
      </c>
      <c r="K1232" s="47" t="s">
        <v>15</v>
      </c>
      <c r="L1232" s="37" t="s">
        <v>16</v>
      </c>
      <c r="M1232" s="47">
        <v>133</v>
      </c>
      <c r="N1232" s="47">
        <v>159</v>
      </c>
      <c r="O1232" s="47">
        <v>0</v>
      </c>
      <c r="P1232" s="47">
        <v>0</v>
      </c>
      <c r="S1232" s="47">
        <v>198</v>
      </c>
      <c r="V1232" s="47">
        <v>9</v>
      </c>
      <c r="W1232" s="47">
        <v>159</v>
      </c>
      <c r="Y1232" s="47">
        <v>207</v>
      </c>
      <c r="Z1232" s="47">
        <v>9</v>
      </c>
      <c r="AA1232" s="47">
        <v>0</v>
      </c>
    </row>
    <row r="1233" spans="1:28" x14ac:dyDescent="0.3">
      <c r="A1233">
        <f>VLOOKUP(novplus_data[[#This Row],[Locationid]], [1]LibPAS_data!$A$2:$D$264, 4, FALSE)</f>
        <v>174482</v>
      </c>
      <c r="B1233" s="8" t="str">
        <f>TEXT(C1233,"yyyy")&amp;"-"&amp;"Q"&amp;LOOKUP(MONTH(C1233),{1,4,7,10},{1,2,3,4})</f>
        <v>2016-Q3</v>
      </c>
      <c r="C1233" s="9">
        <v>42583</v>
      </c>
      <c r="D1233" s="43">
        <f>YEAR(DATE(YEAR(novplus_data[[#This Row],[Date]]), MONTH(novplus_data[[#This Row],[Date]])+6,1))</f>
        <v>2017</v>
      </c>
      <c r="E1233" t="str">
        <f>TEXT(novplus_data[[#This Row],[Date]], "YYYY")</f>
        <v>2016</v>
      </c>
      <c r="F1233" s="43" t="str">
        <f>TEXT(novplus_data[[#This Row],[Date]], "MMM")</f>
        <v>Aug</v>
      </c>
      <c r="G1233" t="str">
        <f>VLOOKUP(I1233,[1]LibPAS_data!$A$2:$C$601,3,FALSE)</f>
        <v>Maricopa</v>
      </c>
      <c r="H1233" t="str">
        <f>VLOOKUP(I1233,[1]LibPAS_data!$A$2:$C$601,2,FALSE)</f>
        <v>Scottsdale Public Library</v>
      </c>
      <c r="I1233" s="3" t="s">
        <v>55</v>
      </c>
      <c r="J1233" s="37" t="s">
        <v>109</v>
      </c>
      <c r="K1233" s="47" t="s">
        <v>15</v>
      </c>
      <c r="L1233" s="37" t="s">
        <v>16</v>
      </c>
      <c r="M1233" s="47">
        <v>129</v>
      </c>
      <c r="N1233" s="47">
        <v>143</v>
      </c>
      <c r="O1233" s="47">
        <v>0</v>
      </c>
      <c r="P1233" s="47">
        <v>0</v>
      </c>
      <c r="S1233" s="47">
        <v>185</v>
      </c>
      <c r="V1233" s="47">
        <v>3</v>
      </c>
      <c r="W1233" s="47">
        <v>143</v>
      </c>
      <c r="Y1233" s="47">
        <v>188</v>
      </c>
      <c r="Z1233" s="47">
        <v>3</v>
      </c>
      <c r="AA1233" s="47">
        <v>0</v>
      </c>
    </row>
    <row r="1234" spans="1:28" x14ac:dyDescent="0.3">
      <c r="A1234">
        <f>VLOOKUP(novplus_data[[#This Row],[Locationid]], [1]LibPAS_data!$A$2:$D$264, 4, FALSE)</f>
        <v>174482</v>
      </c>
      <c r="B1234" s="8" t="str">
        <f>TEXT(C1234,"yyyy")&amp;"-"&amp;"Q"&amp;LOOKUP(MONTH(C1234),{1,4,7,10},{1,2,3,4})</f>
        <v>2016-Q3</v>
      </c>
      <c r="C1234" s="9">
        <v>42552</v>
      </c>
      <c r="D1234" s="43">
        <f>YEAR(DATE(YEAR(novplus_data[[#This Row],[Date]]), MONTH(novplus_data[[#This Row],[Date]])+6,1))</f>
        <v>2017</v>
      </c>
      <c r="E1234" t="str">
        <f>TEXT(novplus_data[[#This Row],[Date]], "YYYY")</f>
        <v>2016</v>
      </c>
      <c r="F1234" s="43" t="str">
        <f>TEXT(novplus_data[[#This Row],[Date]], "MMM")</f>
        <v>Jul</v>
      </c>
      <c r="G1234" t="str">
        <f>VLOOKUP(I1234,[1]LibPAS_data!$A$2:$C$601,3,FALSE)</f>
        <v>Maricopa</v>
      </c>
      <c r="H1234" t="str">
        <f>VLOOKUP(I1234,[1]LibPAS_data!$A$2:$C$601,2,FALSE)</f>
        <v>Scottsdale Public Library</v>
      </c>
      <c r="I1234" s="3" t="s">
        <v>55</v>
      </c>
      <c r="J1234" s="37" t="s">
        <v>109</v>
      </c>
      <c r="K1234" s="47" t="s">
        <v>15</v>
      </c>
      <c r="L1234" s="37" t="s">
        <v>16</v>
      </c>
      <c r="M1234" s="47">
        <v>106</v>
      </c>
      <c r="N1234" s="47">
        <v>124</v>
      </c>
      <c r="O1234" s="47">
        <v>0</v>
      </c>
      <c r="P1234" s="47">
        <v>0</v>
      </c>
      <c r="S1234" s="47">
        <v>171</v>
      </c>
      <c r="V1234" s="47">
        <v>2</v>
      </c>
      <c r="W1234" s="47">
        <v>124</v>
      </c>
      <c r="Y1234" s="47">
        <v>173</v>
      </c>
      <c r="Z1234" s="47">
        <v>2</v>
      </c>
      <c r="AA1234" s="47">
        <v>0</v>
      </c>
    </row>
    <row r="1235" spans="1:28" x14ac:dyDescent="0.3">
      <c r="A1235">
        <f>VLOOKUP(novplus_data[[#This Row],[Locationid]], [1]LibPAS_data!$A$2:$D$264, 4, FALSE)</f>
        <v>174482</v>
      </c>
      <c r="B1235" s="8" t="str">
        <f>TEXT(C1235,"yyyy")&amp;"-"&amp;"Q"&amp;LOOKUP(MONTH(C1235),{1,4,7,10},{1,2,3,4})</f>
        <v>2016-Q2</v>
      </c>
      <c r="C1235" s="9">
        <v>42522</v>
      </c>
      <c r="D1235" s="43">
        <f>YEAR(DATE(YEAR(novplus_data[[#This Row],[Date]]), MONTH(novplus_data[[#This Row],[Date]])+6,1))</f>
        <v>2016</v>
      </c>
      <c r="E1235" t="str">
        <f>TEXT(novplus_data[[#This Row],[Date]], "YYYY")</f>
        <v>2016</v>
      </c>
      <c r="F1235" s="43" t="str">
        <f>TEXT(novplus_data[[#This Row],[Date]], "MMM")</f>
        <v>Jun</v>
      </c>
      <c r="G1235" t="str">
        <f>VLOOKUP(I1235,[1]LibPAS_data!$A$2:$C$601,3,FALSE)</f>
        <v>Maricopa</v>
      </c>
      <c r="H1235" t="str">
        <f>VLOOKUP(I1235,[1]LibPAS_data!$A$2:$C$601,2,FALSE)</f>
        <v>Scottsdale Public Library</v>
      </c>
      <c r="I1235" s="3" t="s">
        <v>55</v>
      </c>
      <c r="J1235" s="37" t="s">
        <v>109</v>
      </c>
      <c r="K1235" s="47" t="s">
        <v>15</v>
      </c>
      <c r="L1235" s="37" t="s">
        <v>16</v>
      </c>
      <c r="M1235" s="47">
        <v>155</v>
      </c>
      <c r="N1235" s="47">
        <v>232</v>
      </c>
      <c r="O1235" s="47">
        <v>0</v>
      </c>
      <c r="P1235" s="47">
        <v>0</v>
      </c>
      <c r="S1235" s="47">
        <v>179</v>
      </c>
      <c r="V1235" s="47">
        <v>4</v>
      </c>
      <c r="W1235" s="47">
        <v>232</v>
      </c>
      <c r="Y1235" s="47">
        <v>183</v>
      </c>
      <c r="Z1235" s="47">
        <v>4</v>
      </c>
      <c r="AA1235" s="47">
        <v>0</v>
      </c>
    </row>
    <row r="1236" spans="1:28" x14ac:dyDescent="0.3">
      <c r="A1236">
        <f>VLOOKUP(novplus_data[[#This Row],[Locationid]], [1]LibPAS_data!$A$2:$D$264, 4, FALSE)</f>
        <v>174482</v>
      </c>
      <c r="B1236" s="8" t="str">
        <f>TEXT(C1236,"yyyy")&amp;"-"&amp;"Q"&amp;LOOKUP(MONTH(C1236),{1,4,7,10},{1,2,3,4})</f>
        <v>2016-Q2</v>
      </c>
      <c r="C1236" s="9">
        <v>42491</v>
      </c>
      <c r="D1236" s="43">
        <f>YEAR(DATE(YEAR(novplus_data[[#This Row],[Date]]), MONTH(novplus_data[[#This Row],[Date]])+6,1))</f>
        <v>2016</v>
      </c>
      <c r="E1236" t="str">
        <f>TEXT(novplus_data[[#This Row],[Date]], "YYYY")</f>
        <v>2016</v>
      </c>
      <c r="F1236" s="43" t="str">
        <f>TEXT(novplus_data[[#This Row],[Date]], "MMM")</f>
        <v>May</v>
      </c>
      <c r="G1236" t="str">
        <f>VLOOKUP(I1236,[1]LibPAS_data!$A$2:$C$601,3,FALSE)</f>
        <v>Maricopa</v>
      </c>
      <c r="H1236" t="str">
        <f>VLOOKUP(I1236,[1]LibPAS_data!$A$2:$C$601,2,FALSE)</f>
        <v>Scottsdale Public Library</v>
      </c>
      <c r="I1236" s="3" t="s">
        <v>55</v>
      </c>
      <c r="J1236" s="37" t="s">
        <v>109</v>
      </c>
      <c r="K1236" s="47" t="s">
        <v>15</v>
      </c>
      <c r="L1236" s="37" t="s">
        <v>16</v>
      </c>
      <c r="M1236" s="47">
        <v>108</v>
      </c>
      <c r="N1236" s="47">
        <v>229</v>
      </c>
      <c r="O1236" s="47">
        <v>0</v>
      </c>
      <c r="P1236" s="47">
        <v>0</v>
      </c>
      <c r="S1236" s="47">
        <v>120</v>
      </c>
      <c r="V1236" s="47">
        <v>0</v>
      </c>
      <c r="W1236" s="47">
        <v>229</v>
      </c>
      <c r="Y1236" s="47">
        <v>120</v>
      </c>
      <c r="Z1236" s="47">
        <v>0</v>
      </c>
      <c r="AA1236" s="47">
        <v>0</v>
      </c>
    </row>
    <row r="1237" spans="1:28" x14ac:dyDescent="0.3">
      <c r="A1237">
        <f>VLOOKUP(novplus_data[[#This Row],[Locationid]], [1]LibPAS_data!$A$2:$D$264, 4, FALSE)</f>
        <v>174482</v>
      </c>
      <c r="B1237" s="8" t="str">
        <f>TEXT(C1237,"yyyy")&amp;"-"&amp;"Q"&amp;LOOKUP(MONTH(C1237),{1,4,7,10},{1,2,3,4})</f>
        <v>2016-Q2</v>
      </c>
      <c r="C1237" s="9">
        <v>42461</v>
      </c>
      <c r="D1237" s="43">
        <f>YEAR(DATE(YEAR(novplus_data[[#This Row],[Date]]), MONTH(novplus_data[[#This Row],[Date]])+6,1))</f>
        <v>2016</v>
      </c>
      <c r="E1237" t="str">
        <f>TEXT(novplus_data[[#This Row],[Date]], "YYYY")</f>
        <v>2016</v>
      </c>
      <c r="F1237" s="43" t="str">
        <f>TEXT(novplus_data[[#This Row],[Date]], "MMM")</f>
        <v>Apr</v>
      </c>
      <c r="G1237" t="str">
        <f>VLOOKUP(I1237,[1]LibPAS_data!$A$2:$C$601,3,FALSE)</f>
        <v>Maricopa</v>
      </c>
      <c r="H1237" t="str">
        <f>VLOOKUP(I1237,[1]LibPAS_data!$A$2:$C$601,2,FALSE)</f>
        <v>Scottsdale Public Library</v>
      </c>
      <c r="I1237" s="3" t="s">
        <v>55</v>
      </c>
      <c r="J1237" s="37" t="s">
        <v>109</v>
      </c>
      <c r="K1237" s="47" t="s">
        <v>15</v>
      </c>
      <c r="L1237" s="37" t="s">
        <v>16</v>
      </c>
      <c r="M1237" s="47">
        <v>81</v>
      </c>
      <c r="N1237" s="47">
        <v>129</v>
      </c>
      <c r="O1237" s="47">
        <v>0</v>
      </c>
      <c r="P1237" s="47">
        <v>0</v>
      </c>
      <c r="S1237" s="47">
        <v>105</v>
      </c>
      <c r="V1237" s="47">
        <v>4</v>
      </c>
      <c r="W1237" s="47">
        <v>129</v>
      </c>
      <c r="Y1237" s="47">
        <v>109</v>
      </c>
      <c r="Z1237" s="47">
        <v>4</v>
      </c>
      <c r="AA1237" s="47">
        <v>0</v>
      </c>
    </row>
    <row r="1238" spans="1:28" x14ac:dyDescent="0.3">
      <c r="A1238">
        <f>VLOOKUP(novplus_data[[#This Row],[Locationid]], [1]LibPAS_data!$A$2:$D$264, 4, FALSE)</f>
        <v>174482</v>
      </c>
      <c r="B1238" s="8" t="str">
        <f>TEXT(C1238,"yyyy")&amp;"-"&amp;"Q"&amp;LOOKUP(MONTH(C1238),{1,4,7,10},{1,2,3,4})</f>
        <v>2016-Q1</v>
      </c>
      <c r="C1238" s="9">
        <v>42430</v>
      </c>
      <c r="D1238" s="43">
        <f>YEAR(DATE(YEAR(novplus_data[[#This Row],[Date]]), MONTH(novplus_data[[#This Row],[Date]])+6,1))</f>
        <v>2016</v>
      </c>
      <c r="E1238" t="str">
        <f>TEXT(novplus_data[[#This Row],[Date]], "YYYY")</f>
        <v>2016</v>
      </c>
      <c r="F1238" s="43" t="str">
        <f>TEXT(novplus_data[[#This Row],[Date]], "MMM")</f>
        <v>Mar</v>
      </c>
      <c r="G1238" t="str">
        <f>VLOOKUP(I1238,[1]LibPAS_data!$A$2:$C$601,3,FALSE)</f>
        <v>Maricopa</v>
      </c>
      <c r="H1238" t="str">
        <f>VLOOKUP(I1238,[1]LibPAS_data!$A$2:$C$601,2,FALSE)</f>
        <v>Scottsdale Public Library</v>
      </c>
      <c r="I1238" s="3" t="s">
        <v>55</v>
      </c>
      <c r="J1238" s="37" t="s">
        <v>109</v>
      </c>
      <c r="K1238" s="47" t="s">
        <v>15</v>
      </c>
      <c r="L1238" s="37" t="s">
        <v>16</v>
      </c>
      <c r="M1238" s="47">
        <v>86</v>
      </c>
      <c r="N1238" s="47">
        <v>133</v>
      </c>
      <c r="O1238" s="47">
        <v>0</v>
      </c>
      <c r="P1238" s="47">
        <v>0</v>
      </c>
      <c r="S1238" s="47">
        <v>105</v>
      </c>
      <c r="V1238" s="47">
        <v>1</v>
      </c>
      <c r="W1238" s="47">
        <v>133</v>
      </c>
      <c r="Y1238" s="47">
        <v>106</v>
      </c>
      <c r="Z1238" s="47">
        <v>1</v>
      </c>
      <c r="AA1238" s="47">
        <v>0</v>
      </c>
    </row>
    <row r="1239" spans="1:28" x14ac:dyDescent="0.3">
      <c r="A1239">
        <f>VLOOKUP(novplus_data[[#This Row],[Locationid]], [1]LibPAS_data!$A$2:$D$264, 4, FALSE)</f>
        <v>174482</v>
      </c>
      <c r="B1239" s="8" t="str">
        <f>TEXT(C1239,"yyyy")&amp;"-"&amp;"Q"&amp;LOOKUP(MONTH(C1239),{1,4,7,10},{1,2,3,4})</f>
        <v>2016-Q1</v>
      </c>
      <c r="C1239" s="9">
        <v>42401</v>
      </c>
      <c r="D1239" s="43">
        <f>YEAR(DATE(YEAR(novplus_data[[#This Row],[Date]]), MONTH(novplus_data[[#This Row],[Date]])+6,1))</f>
        <v>2016</v>
      </c>
      <c r="E1239" t="str">
        <f>TEXT(novplus_data[[#This Row],[Date]], "YYYY")</f>
        <v>2016</v>
      </c>
      <c r="F1239" s="43" t="str">
        <f>TEXT(novplus_data[[#This Row],[Date]], "MMM")</f>
        <v>Feb</v>
      </c>
      <c r="G1239" t="str">
        <f>VLOOKUP(I1239,[1]LibPAS_data!$A$2:$C$601,3,FALSE)</f>
        <v>Maricopa</v>
      </c>
      <c r="H1239" t="str">
        <f>VLOOKUP(I1239,[1]LibPAS_data!$A$2:$C$601,2,FALSE)</f>
        <v>Scottsdale Public Library</v>
      </c>
      <c r="I1239" s="3" t="s">
        <v>55</v>
      </c>
      <c r="J1239" s="37" t="s">
        <v>109</v>
      </c>
      <c r="K1239" s="47" t="s">
        <v>15</v>
      </c>
      <c r="L1239" s="37" t="s">
        <v>16</v>
      </c>
      <c r="M1239" s="47">
        <v>65</v>
      </c>
      <c r="N1239" s="47">
        <v>71</v>
      </c>
      <c r="O1239" s="47">
        <v>1</v>
      </c>
      <c r="P1239" s="47">
        <v>1</v>
      </c>
      <c r="S1239" s="47">
        <v>84</v>
      </c>
      <c r="V1239" s="47">
        <v>7</v>
      </c>
      <c r="W1239" s="47">
        <v>71</v>
      </c>
      <c r="Y1239" s="47">
        <v>92</v>
      </c>
      <c r="Z1239" s="47">
        <v>7</v>
      </c>
      <c r="AA1239" s="47">
        <v>0</v>
      </c>
    </row>
    <row r="1240" spans="1:28" x14ac:dyDescent="0.3">
      <c r="A1240" s="2">
        <f>VLOOKUP(novplus_data[[#This Row],[Locationid]], [1]LibPAS_data!$A$2:$D$264, 4, FALSE)</f>
        <v>174482</v>
      </c>
      <c r="B1240" s="14" t="str">
        <f>TEXT(C1240,"yyyy")&amp;"-"&amp;"Q"&amp;LOOKUP(MONTH(C1240),{1,4,7,10},{1,2,3,4})</f>
        <v>2016-Q1</v>
      </c>
      <c r="C1240" s="15">
        <v>42370</v>
      </c>
      <c r="D1240" s="43">
        <f>YEAR(DATE(YEAR(novplus_data[[#This Row],[Date]]), MONTH(novplus_data[[#This Row],[Date]])+6,1))</f>
        <v>2016</v>
      </c>
      <c r="E1240" s="2" t="str">
        <f>TEXT(novplus_data[[#This Row],[Date]], "YYYY")</f>
        <v>2016</v>
      </c>
      <c r="F1240" s="43" t="str">
        <f>TEXT(novplus_data[[#This Row],[Date]], "MMM")</f>
        <v>Jan</v>
      </c>
      <c r="G1240" s="2" t="str">
        <f>VLOOKUP(I1240,[1]LibPAS_data!$A$2:$C$601,3,FALSE)</f>
        <v>Maricopa</v>
      </c>
      <c r="H1240" s="2" t="str">
        <f>VLOOKUP(I1240,[1]LibPAS_data!$A$2:$C$601,2,FALSE)</f>
        <v>Scottsdale Public Library</v>
      </c>
      <c r="I1240" s="38" t="s">
        <v>55</v>
      </c>
      <c r="J1240" s="2" t="s">
        <v>109</v>
      </c>
      <c r="K1240" s="49" t="s">
        <v>15</v>
      </c>
      <c r="L1240" s="2" t="s">
        <v>16</v>
      </c>
      <c r="M1240" s="49">
        <v>91</v>
      </c>
      <c r="N1240" s="49">
        <v>161</v>
      </c>
      <c r="O1240" s="49">
        <v>0</v>
      </c>
      <c r="P1240" s="49">
        <v>0</v>
      </c>
      <c r="Q1240" s="2"/>
      <c r="R1240" s="2"/>
      <c r="S1240" s="49">
        <v>136</v>
      </c>
      <c r="T1240" s="2"/>
      <c r="U1240" s="2"/>
      <c r="V1240" s="49">
        <v>13</v>
      </c>
      <c r="W1240" s="49">
        <v>161</v>
      </c>
      <c r="X1240" s="2"/>
      <c r="Y1240" s="49">
        <v>149</v>
      </c>
      <c r="Z1240" s="49">
        <v>13</v>
      </c>
      <c r="AA1240" s="49">
        <v>0</v>
      </c>
      <c r="AB1240" s="2"/>
    </row>
    <row r="1241" spans="1:28" x14ac:dyDescent="0.3">
      <c r="A1241">
        <f>VLOOKUP(novplus_data[[#This Row],[Locationid]], [1]LibPAS_data!$A$2:$D$264, 4, FALSE)</f>
        <v>140708</v>
      </c>
      <c r="B1241" s="8" t="str">
        <f>TEXT(C1241,"yyyy")&amp;"-"&amp;"Q"&amp;LOOKUP(MONTH(C1241),{1,4,7,10},{1,2,3,4})</f>
        <v>2017-Q4</v>
      </c>
      <c r="C1241" s="9">
        <v>43070</v>
      </c>
      <c r="D1241" s="43">
        <f>YEAR(DATE(YEAR(novplus_data[[#This Row],[Date]]), MONTH(novplus_data[[#This Row],[Date]])+6,1))</f>
        <v>2018</v>
      </c>
      <c r="E1241" t="str">
        <f>TEXT(novplus_data[[#This Row],[Date]], "YYYY")</f>
        <v>2017</v>
      </c>
      <c r="F1241" s="43" t="str">
        <f>TEXT(novplus_data[[#This Row],[Date]], "MMM")</f>
        <v>Dec</v>
      </c>
      <c r="G1241" t="str">
        <f>VLOOKUP(I1241,[1]LibPAS_data!$A$2:$C$601,3,FALSE)</f>
        <v>Maricopa</v>
      </c>
      <c r="H1241" t="str">
        <f>VLOOKUP(I1241,[1]LibPAS_data!$A$2:$C$601,2,FALSE)</f>
        <v>Tempe Public Library</v>
      </c>
      <c r="I1241" s="3" t="s">
        <v>56</v>
      </c>
      <c r="J1241" s="37" t="s">
        <v>109</v>
      </c>
      <c r="K1241" s="47" t="s">
        <v>15</v>
      </c>
      <c r="L1241" s="37" t="s">
        <v>16</v>
      </c>
      <c r="M1241" s="47">
        <v>45</v>
      </c>
      <c r="N1241" s="47">
        <v>123</v>
      </c>
      <c r="O1241" s="47">
        <v>0</v>
      </c>
      <c r="S1241" s="47">
        <v>63</v>
      </c>
      <c r="V1241" s="47">
        <v>24</v>
      </c>
      <c r="W1241" s="47">
        <v>123</v>
      </c>
      <c r="Y1241" s="47">
        <v>87</v>
      </c>
      <c r="Z1241" s="47">
        <v>24</v>
      </c>
      <c r="AA1241" s="47">
        <v>0</v>
      </c>
    </row>
    <row r="1242" spans="1:28" x14ac:dyDescent="0.3">
      <c r="A1242">
        <f>VLOOKUP(novplus_data[[#This Row],[Locationid]], [1]LibPAS_data!$A$2:$D$264, 4, FALSE)</f>
        <v>140708</v>
      </c>
      <c r="B1242" s="8" t="str">
        <f>TEXT(C1242,"yyyy")&amp;"-"&amp;"Q"&amp;LOOKUP(MONTH(C1242),{1,4,7,10},{1,2,3,4})</f>
        <v>2017-Q4</v>
      </c>
      <c r="C1242" s="9">
        <v>43040</v>
      </c>
      <c r="D1242" s="43">
        <f>YEAR(DATE(YEAR(novplus_data[[#This Row],[Date]]), MONTH(novplus_data[[#This Row],[Date]])+6,1))</f>
        <v>2018</v>
      </c>
      <c r="E1242" t="str">
        <f>TEXT(novplus_data[[#This Row],[Date]], "YYYY")</f>
        <v>2017</v>
      </c>
      <c r="F1242" s="43" t="str">
        <f>TEXT(novplus_data[[#This Row],[Date]], "MMM")</f>
        <v>Nov</v>
      </c>
      <c r="G1242" t="str">
        <f>VLOOKUP(I1242,[1]LibPAS_data!$A$2:$C$601,3,FALSE)</f>
        <v>Maricopa</v>
      </c>
      <c r="H1242" t="str">
        <f>VLOOKUP(I1242,[1]LibPAS_data!$A$2:$C$601,2,FALSE)</f>
        <v>Tempe Public Library</v>
      </c>
      <c r="I1242" s="3" t="s">
        <v>56</v>
      </c>
      <c r="J1242" s="37" t="s">
        <v>109</v>
      </c>
      <c r="K1242" s="47" t="s">
        <v>15</v>
      </c>
      <c r="L1242" s="37" t="s">
        <v>16</v>
      </c>
      <c r="M1242" s="47">
        <v>32</v>
      </c>
      <c r="N1242" s="47">
        <v>159</v>
      </c>
      <c r="O1242" s="47">
        <v>0</v>
      </c>
      <c r="S1242" s="47">
        <v>50</v>
      </c>
      <c r="V1242" s="47">
        <v>10</v>
      </c>
      <c r="W1242" s="47">
        <v>159</v>
      </c>
      <c r="Y1242" s="47">
        <v>60</v>
      </c>
      <c r="Z1242" s="47">
        <v>10</v>
      </c>
      <c r="AA1242" s="47">
        <v>0</v>
      </c>
    </row>
    <row r="1243" spans="1:28" x14ac:dyDescent="0.3">
      <c r="A1243">
        <f>VLOOKUP(novplus_data[[#This Row],[Locationid]], [1]LibPAS_data!$A$2:$D$264, 4, FALSE)</f>
        <v>140708</v>
      </c>
      <c r="B1243" s="8" t="str">
        <f>TEXT(C1243,"yyyy")&amp;"-"&amp;"Q"&amp;LOOKUP(MONTH(C1243),{1,4,7,10},{1,2,3,4})</f>
        <v>2017-Q4</v>
      </c>
      <c r="C1243" s="9">
        <v>43009</v>
      </c>
      <c r="D1243" s="43">
        <f>YEAR(DATE(YEAR(novplus_data[[#This Row],[Date]]), MONTH(novplus_data[[#This Row],[Date]])+6,1))</f>
        <v>2018</v>
      </c>
      <c r="E1243" t="str">
        <f>TEXT(novplus_data[[#This Row],[Date]], "YYYY")</f>
        <v>2017</v>
      </c>
      <c r="F1243" s="43" t="str">
        <f>TEXT(novplus_data[[#This Row],[Date]], "MMM")</f>
        <v>Oct</v>
      </c>
      <c r="G1243" t="str">
        <f>VLOOKUP(I1243,[1]LibPAS_data!$A$2:$C$601,3,FALSE)</f>
        <v>Maricopa</v>
      </c>
      <c r="H1243" t="str">
        <f>VLOOKUP(I1243,[1]LibPAS_data!$A$2:$C$601,2,FALSE)</f>
        <v>Tempe Public Library</v>
      </c>
      <c r="I1243" s="3" t="s">
        <v>56</v>
      </c>
      <c r="J1243" s="37" t="s">
        <v>109</v>
      </c>
      <c r="K1243" s="47" t="s">
        <v>15</v>
      </c>
      <c r="L1243" s="37" t="s">
        <v>16</v>
      </c>
      <c r="M1243" s="47">
        <v>64</v>
      </c>
      <c r="N1243" s="47">
        <v>450</v>
      </c>
      <c r="O1243" s="47">
        <v>0</v>
      </c>
      <c r="S1243" s="47">
        <v>181</v>
      </c>
      <c r="V1243" s="47">
        <v>6</v>
      </c>
      <c r="W1243" s="47">
        <v>450</v>
      </c>
      <c r="Y1243" s="47">
        <v>187</v>
      </c>
      <c r="Z1243" s="47">
        <v>6</v>
      </c>
      <c r="AA1243" s="47">
        <v>0</v>
      </c>
    </row>
    <row r="1244" spans="1:28" x14ac:dyDescent="0.3">
      <c r="A1244">
        <f>VLOOKUP(novplus_data[[#This Row],[Locationid]], [1]LibPAS_data!$A$2:$D$264, 4, FALSE)</f>
        <v>140708</v>
      </c>
      <c r="B1244" s="8" t="str">
        <f>TEXT(C1244,"yyyy")&amp;"-"&amp;"Q"&amp;LOOKUP(MONTH(C1244),{1,4,7,10},{1,2,3,4})</f>
        <v>2017-Q3</v>
      </c>
      <c r="C1244" s="9">
        <v>42979</v>
      </c>
      <c r="D1244" s="43">
        <f>YEAR(DATE(YEAR(novplus_data[[#This Row],[Date]]), MONTH(novplus_data[[#This Row],[Date]])+6,1))</f>
        <v>2018</v>
      </c>
      <c r="E1244" t="str">
        <f>TEXT(novplus_data[[#This Row],[Date]], "YYYY")</f>
        <v>2017</v>
      </c>
      <c r="F1244" s="43" t="str">
        <f>TEXT(novplus_data[[#This Row],[Date]], "MMM")</f>
        <v>Sep</v>
      </c>
      <c r="G1244" t="str">
        <f>VLOOKUP(I1244,[1]LibPAS_data!$A$2:$C$601,3,FALSE)</f>
        <v>Maricopa</v>
      </c>
      <c r="H1244" t="str">
        <f>VLOOKUP(I1244,[1]LibPAS_data!$A$2:$C$601,2,FALSE)</f>
        <v>Tempe Public Library</v>
      </c>
      <c r="I1244" s="3" t="s">
        <v>56</v>
      </c>
      <c r="J1244" s="37" t="s">
        <v>109</v>
      </c>
      <c r="K1244" s="47" t="s">
        <v>15</v>
      </c>
      <c r="L1244" s="37" t="s">
        <v>16</v>
      </c>
      <c r="M1244" s="47">
        <v>58</v>
      </c>
      <c r="N1244" s="47">
        <v>88</v>
      </c>
      <c r="O1244" s="47">
        <v>0</v>
      </c>
      <c r="S1244" s="47">
        <v>87</v>
      </c>
      <c r="V1244" s="47">
        <v>56</v>
      </c>
      <c r="W1244" s="47">
        <v>88</v>
      </c>
      <c r="Y1244" s="47">
        <v>143</v>
      </c>
      <c r="Z1244" s="47">
        <v>56</v>
      </c>
      <c r="AA1244" s="47">
        <v>0</v>
      </c>
    </row>
    <row r="1245" spans="1:28" x14ac:dyDescent="0.3">
      <c r="A1245">
        <f>VLOOKUP(novplus_data[[#This Row],[Locationid]], [1]LibPAS_data!$A$2:$D$264, 4, FALSE)</f>
        <v>140708</v>
      </c>
      <c r="B1245" s="8" t="str">
        <f>TEXT(C1245,"yyyy")&amp;"-"&amp;"Q"&amp;LOOKUP(MONTH(C1245),{1,4,7,10},{1,2,3,4})</f>
        <v>2017-Q3</v>
      </c>
      <c r="C1245" s="9">
        <v>42948</v>
      </c>
      <c r="D1245" s="43">
        <f>YEAR(DATE(YEAR(novplus_data[[#This Row],[Date]]), MONTH(novplus_data[[#This Row],[Date]])+6,1))</f>
        <v>2018</v>
      </c>
      <c r="E1245" t="str">
        <f>TEXT(novplus_data[[#This Row],[Date]], "YYYY")</f>
        <v>2017</v>
      </c>
      <c r="F1245" s="43" t="str">
        <f>TEXT(novplus_data[[#This Row],[Date]], "MMM")</f>
        <v>Aug</v>
      </c>
      <c r="G1245" t="str">
        <f>VLOOKUP(I1245,[1]LibPAS_data!$A$2:$C$601,3,FALSE)</f>
        <v>Maricopa</v>
      </c>
      <c r="H1245" t="str">
        <f>VLOOKUP(I1245,[1]LibPAS_data!$A$2:$C$601,2,FALSE)</f>
        <v>Tempe Public Library</v>
      </c>
      <c r="I1245" s="3" t="s">
        <v>56</v>
      </c>
      <c r="J1245" s="37" t="s">
        <v>109</v>
      </c>
      <c r="K1245" s="47" t="s">
        <v>15</v>
      </c>
      <c r="L1245" s="37" t="s">
        <v>16</v>
      </c>
      <c r="M1245" s="47">
        <v>57</v>
      </c>
      <c r="N1245" s="47">
        <v>108</v>
      </c>
      <c r="O1245" s="47">
        <v>0</v>
      </c>
      <c r="S1245" s="47">
        <v>88</v>
      </c>
      <c r="V1245" s="47">
        <v>80</v>
      </c>
      <c r="W1245" s="47">
        <v>108</v>
      </c>
      <c r="Y1245" s="47">
        <v>168</v>
      </c>
      <c r="Z1245" s="47">
        <v>80</v>
      </c>
      <c r="AA1245" s="47">
        <v>0</v>
      </c>
    </row>
    <row r="1246" spans="1:28" x14ac:dyDescent="0.3">
      <c r="A1246">
        <f>VLOOKUP(novplus_data[[#This Row],[Locationid]], [1]LibPAS_data!$A$2:$D$264, 4, FALSE)</f>
        <v>140708</v>
      </c>
      <c r="B1246" s="8" t="str">
        <f>TEXT(C1246,"yyyy")&amp;"-"&amp;"Q"&amp;LOOKUP(MONTH(C1246),{1,4,7,10},{1,2,3,4})</f>
        <v>2017-Q3</v>
      </c>
      <c r="C1246" s="9">
        <v>42917</v>
      </c>
      <c r="D1246" s="43">
        <f>YEAR(DATE(YEAR(novplus_data[[#This Row],[Date]]), MONTH(novplus_data[[#This Row],[Date]])+6,1))</f>
        <v>2018</v>
      </c>
      <c r="E1246" t="str">
        <f>TEXT(novplus_data[[#This Row],[Date]], "YYYY")</f>
        <v>2017</v>
      </c>
      <c r="F1246" s="43" t="str">
        <f>TEXT(novplus_data[[#This Row],[Date]], "MMM")</f>
        <v>Jul</v>
      </c>
      <c r="G1246" t="str">
        <f>VLOOKUP(I1246,[1]LibPAS_data!$A$2:$C$601,3,FALSE)</f>
        <v>Maricopa</v>
      </c>
      <c r="H1246" t="str">
        <f>VLOOKUP(I1246,[1]LibPAS_data!$A$2:$C$601,2,FALSE)</f>
        <v>Tempe Public Library</v>
      </c>
      <c r="I1246" s="3" t="s">
        <v>56</v>
      </c>
      <c r="J1246" s="37" t="s">
        <v>109</v>
      </c>
      <c r="K1246" s="47" t="s">
        <v>15</v>
      </c>
      <c r="L1246" s="37" t="s">
        <v>16</v>
      </c>
      <c r="M1246" s="47">
        <v>61</v>
      </c>
      <c r="N1246" s="47">
        <v>115</v>
      </c>
      <c r="O1246" s="47">
        <v>0</v>
      </c>
      <c r="S1246" s="47">
        <v>145</v>
      </c>
      <c r="V1246" s="47">
        <v>99</v>
      </c>
      <c r="W1246" s="47">
        <v>115</v>
      </c>
      <c r="Y1246" s="47">
        <v>244</v>
      </c>
      <c r="Z1246" s="47">
        <v>99</v>
      </c>
      <c r="AA1246" s="47">
        <v>0</v>
      </c>
    </row>
    <row r="1247" spans="1:28" x14ac:dyDescent="0.3">
      <c r="A1247">
        <f>VLOOKUP(novplus_data[[#This Row],[Locationid]], [1]LibPAS_data!$A$2:$D$264, 4, FALSE)</f>
        <v>140708</v>
      </c>
      <c r="B1247" s="8" t="str">
        <f>TEXT(C1247,"yyyy")&amp;"-"&amp;"Q"&amp;LOOKUP(MONTH(C1247),{1,4,7,10},{1,2,3,4})</f>
        <v>2017-Q2</v>
      </c>
      <c r="C1247" s="9">
        <v>42887</v>
      </c>
      <c r="D1247" s="43">
        <f>YEAR(DATE(YEAR(novplus_data[[#This Row],[Date]]), MONTH(novplus_data[[#This Row],[Date]])+6,1))</f>
        <v>2017</v>
      </c>
      <c r="E1247" t="str">
        <f>TEXT(novplus_data[[#This Row],[Date]], "YYYY")</f>
        <v>2017</v>
      </c>
      <c r="F1247" s="43" t="str">
        <f>TEXT(novplus_data[[#This Row],[Date]], "MMM")</f>
        <v>Jun</v>
      </c>
      <c r="G1247" t="str">
        <f>VLOOKUP(I1247,[1]LibPAS_data!$A$2:$C$601,3,FALSE)</f>
        <v>Maricopa</v>
      </c>
      <c r="H1247" t="str">
        <f>VLOOKUP(I1247,[1]LibPAS_data!$A$2:$C$601,2,FALSE)</f>
        <v>Tempe Public Library</v>
      </c>
      <c r="I1247" s="3" t="s">
        <v>56</v>
      </c>
      <c r="J1247" s="37" t="s">
        <v>109</v>
      </c>
      <c r="K1247" s="47" t="s">
        <v>15</v>
      </c>
      <c r="L1247" s="37" t="s">
        <v>16</v>
      </c>
      <c r="M1247" s="47">
        <v>37</v>
      </c>
      <c r="N1247" s="47">
        <v>54</v>
      </c>
      <c r="O1247" s="47">
        <v>0</v>
      </c>
      <c r="S1247" s="47">
        <v>30</v>
      </c>
      <c r="V1247" s="47">
        <v>10</v>
      </c>
      <c r="W1247" s="47">
        <v>54</v>
      </c>
      <c r="Y1247" s="47">
        <v>40</v>
      </c>
      <c r="Z1247" s="47">
        <v>10</v>
      </c>
      <c r="AA1247" s="47">
        <v>0</v>
      </c>
    </row>
    <row r="1248" spans="1:28" x14ac:dyDescent="0.3">
      <c r="A1248">
        <f>VLOOKUP(novplus_data[[#This Row],[Locationid]], [1]LibPAS_data!$A$2:$D$264, 4, FALSE)</f>
        <v>140708</v>
      </c>
      <c r="B1248" s="8" t="str">
        <f>TEXT(C1248,"yyyy")&amp;"-"&amp;"Q"&amp;LOOKUP(MONTH(C1248),{1,4,7,10},{1,2,3,4})</f>
        <v>2017-Q2</v>
      </c>
      <c r="C1248" s="9">
        <v>42856</v>
      </c>
      <c r="D1248" s="43">
        <f>YEAR(DATE(YEAR(novplus_data[[#This Row],[Date]]), MONTH(novplus_data[[#This Row],[Date]])+6,1))</f>
        <v>2017</v>
      </c>
      <c r="E1248" t="str">
        <f>TEXT(novplus_data[[#This Row],[Date]], "YYYY")</f>
        <v>2017</v>
      </c>
      <c r="F1248" s="43" t="str">
        <f>TEXT(novplus_data[[#This Row],[Date]], "MMM")</f>
        <v>May</v>
      </c>
      <c r="G1248" t="str">
        <f>VLOOKUP(I1248,[1]LibPAS_data!$A$2:$C$601,3,FALSE)</f>
        <v>Maricopa</v>
      </c>
      <c r="H1248" t="str">
        <f>VLOOKUP(I1248,[1]LibPAS_data!$A$2:$C$601,2,FALSE)</f>
        <v>Tempe Public Library</v>
      </c>
      <c r="I1248" s="3" t="s">
        <v>56</v>
      </c>
      <c r="J1248" s="37" t="s">
        <v>109</v>
      </c>
      <c r="K1248" s="47" t="s">
        <v>15</v>
      </c>
      <c r="L1248" s="37" t="s">
        <v>16</v>
      </c>
      <c r="M1248" s="47">
        <v>17</v>
      </c>
      <c r="N1248" s="47">
        <v>15</v>
      </c>
      <c r="O1248" s="47">
        <v>0</v>
      </c>
      <c r="S1248" s="47">
        <v>15</v>
      </c>
      <c r="V1248" s="47">
        <v>0</v>
      </c>
      <c r="W1248" s="47">
        <v>15</v>
      </c>
      <c r="Y1248" s="47">
        <v>15</v>
      </c>
      <c r="Z1248" s="47">
        <v>0</v>
      </c>
      <c r="AA1248" s="47">
        <v>0</v>
      </c>
    </row>
    <row r="1249" spans="1:28" x14ac:dyDescent="0.3">
      <c r="A1249">
        <f>VLOOKUP(novplus_data[[#This Row],[Locationid]], [1]LibPAS_data!$A$2:$D$264, 4, FALSE)</f>
        <v>140708</v>
      </c>
      <c r="B1249" s="8" t="str">
        <f>TEXT(C1249,"yyyy")&amp;"-"&amp;"Q"&amp;LOOKUP(MONTH(C1249),{1,4,7,10},{1,2,3,4})</f>
        <v>2017-Q2</v>
      </c>
      <c r="C1249" s="9">
        <v>42826</v>
      </c>
      <c r="D1249" s="43">
        <f>YEAR(DATE(YEAR(novplus_data[[#This Row],[Date]]), MONTH(novplus_data[[#This Row],[Date]])+6,1))</f>
        <v>2017</v>
      </c>
      <c r="E1249" t="str">
        <f>TEXT(novplus_data[[#This Row],[Date]], "YYYY")</f>
        <v>2017</v>
      </c>
      <c r="F1249" s="43" t="str">
        <f>TEXT(novplus_data[[#This Row],[Date]], "MMM")</f>
        <v>Apr</v>
      </c>
      <c r="G1249" t="str">
        <f>VLOOKUP(I1249,[1]LibPAS_data!$A$2:$C$601,3,FALSE)</f>
        <v>Maricopa</v>
      </c>
      <c r="H1249" t="str">
        <f>VLOOKUP(I1249,[1]LibPAS_data!$A$2:$C$601,2,FALSE)</f>
        <v>Tempe Public Library</v>
      </c>
      <c r="I1249" s="3" t="s">
        <v>56</v>
      </c>
      <c r="J1249" s="37" t="s">
        <v>109</v>
      </c>
      <c r="K1249" s="47" t="s">
        <v>15</v>
      </c>
      <c r="L1249" s="37" t="s">
        <v>16</v>
      </c>
      <c r="M1249" s="47">
        <v>13</v>
      </c>
      <c r="N1249" s="47">
        <v>12</v>
      </c>
      <c r="O1249" s="47">
        <v>0</v>
      </c>
      <c r="S1249" s="47">
        <v>19</v>
      </c>
      <c r="V1249" s="47">
        <v>0</v>
      </c>
      <c r="W1249" s="47">
        <v>12</v>
      </c>
      <c r="Y1249" s="47">
        <v>19</v>
      </c>
      <c r="Z1249" s="47">
        <v>0</v>
      </c>
      <c r="AA1249" s="47">
        <v>0</v>
      </c>
    </row>
    <row r="1250" spans="1:28" x14ac:dyDescent="0.3">
      <c r="A1250">
        <f>VLOOKUP(novplus_data[[#This Row],[Locationid]], [1]LibPAS_data!$A$2:$D$264, 4, FALSE)</f>
        <v>140708</v>
      </c>
      <c r="B1250" s="8" t="str">
        <f>TEXT(C1250,"yyyy")&amp;"-"&amp;"Q"&amp;LOOKUP(MONTH(C1250),{1,4,7,10},{1,2,3,4})</f>
        <v>2017-Q1</v>
      </c>
      <c r="C1250" s="9">
        <v>42795</v>
      </c>
      <c r="D1250" s="43">
        <f>YEAR(DATE(YEAR(novplus_data[[#This Row],[Date]]), MONTH(novplus_data[[#This Row],[Date]])+6,1))</f>
        <v>2017</v>
      </c>
      <c r="E1250" t="str">
        <f>TEXT(novplus_data[[#This Row],[Date]], "YYYY")</f>
        <v>2017</v>
      </c>
      <c r="F1250" s="43" t="str">
        <f>TEXT(novplus_data[[#This Row],[Date]], "MMM")</f>
        <v>Mar</v>
      </c>
      <c r="G1250" t="str">
        <f>VLOOKUP(I1250,[1]LibPAS_data!$A$2:$C$601,3,FALSE)</f>
        <v>Maricopa</v>
      </c>
      <c r="H1250" t="str">
        <f>VLOOKUP(I1250,[1]LibPAS_data!$A$2:$C$601,2,FALSE)</f>
        <v>Tempe Public Library</v>
      </c>
      <c r="I1250" s="3" t="s">
        <v>56</v>
      </c>
      <c r="J1250" s="37" t="s">
        <v>109</v>
      </c>
      <c r="K1250" s="47" t="s">
        <v>15</v>
      </c>
      <c r="L1250" s="37" t="s">
        <v>16</v>
      </c>
      <c r="M1250" s="47">
        <v>25</v>
      </c>
      <c r="N1250" s="47">
        <v>37</v>
      </c>
      <c r="O1250" s="47">
        <v>0</v>
      </c>
      <c r="S1250" s="47">
        <v>108</v>
      </c>
      <c r="V1250" s="47">
        <v>2</v>
      </c>
      <c r="W1250" s="47">
        <v>37</v>
      </c>
      <c r="Y1250" s="47">
        <v>110</v>
      </c>
      <c r="Z1250" s="47">
        <v>2</v>
      </c>
      <c r="AA1250" s="47">
        <v>0</v>
      </c>
    </row>
    <row r="1251" spans="1:28" x14ac:dyDescent="0.3">
      <c r="A1251">
        <f>VLOOKUP(novplus_data[[#This Row],[Locationid]], [1]LibPAS_data!$A$2:$D$264, 4, FALSE)</f>
        <v>140708</v>
      </c>
      <c r="B1251" s="8" t="str">
        <f>TEXT(C1251,"yyyy")&amp;"-"&amp;"Q"&amp;LOOKUP(MONTH(C1251),{1,4,7,10},{1,2,3,4})</f>
        <v>2017-Q1</v>
      </c>
      <c r="C1251" s="9">
        <v>42767</v>
      </c>
      <c r="D1251" s="43">
        <f>YEAR(DATE(YEAR(novplus_data[[#This Row],[Date]]), MONTH(novplus_data[[#This Row],[Date]])+6,1))</f>
        <v>2017</v>
      </c>
      <c r="E1251" t="str">
        <f>TEXT(novplus_data[[#This Row],[Date]], "YYYY")</f>
        <v>2017</v>
      </c>
      <c r="F1251" s="43" t="str">
        <f>TEXT(novplus_data[[#This Row],[Date]], "MMM")</f>
        <v>Feb</v>
      </c>
      <c r="G1251" t="str">
        <f>VLOOKUP(I1251,[1]LibPAS_data!$A$2:$C$601,3,FALSE)</f>
        <v>Maricopa</v>
      </c>
      <c r="H1251" t="str">
        <f>VLOOKUP(I1251,[1]LibPAS_data!$A$2:$C$601,2,FALSE)</f>
        <v>Tempe Public Library</v>
      </c>
      <c r="I1251" s="3" t="s">
        <v>56</v>
      </c>
      <c r="J1251" s="37" t="s">
        <v>109</v>
      </c>
      <c r="K1251" s="47" t="s">
        <v>15</v>
      </c>
      <c r="L1251" s="37" t="s">
        <v>16</v>
      </c>
      <c r="M1251" s="47">
        <v>15</v>
      </c>
      <c r="N1251" s="47">
        <v>23</v>
      </c>
      <c r="O1251" s="47">
        <v>0</v>
      </c>
      <c r="S1251" s="47">
        <v>5</v>
      </c>
      <c r="V1251" s="47">
        <v>156</v>
      </c>
      <c r="W1251" s="47">
        <v>23</v>
      </c>
      <c r="Y1251" s="47">
        <v>161</v>
      </c>
      <c r="Z1251" s="47">
        <v>156</v>
      </c>
      <c r="AA1251" s="47">
        <v>0</v>
      </c>
    </row>
    <row r="1252" spans="1:28" x14ac:dyDescent="0.3">
      <c r="A1252">
        <f>VLOOKUP(novplus_data[[#This Row],[Locationid]], [1]LibPAS_data!$A$2:$D$264, 4, FALSE)</f>
        <v>140708</v>
      </c>
      <c r="B1252" s="8" t="str">
        <f>TEXT(C1252,"yyyy")&amp;"-"&amp;"Q"&amp;LOOKUP(MONTH(C1252),{1,4,7,10},{1,2,3,4})</f>
        <v>2017-Q1</v>
      </c>
      <c r="C1252" s="9">
        <v>42736</v>
      </c>
      <c r="D1252" s="43">
        <f>YEAR(DATE(YEAR(novplus_data[[#This Row],[Date]]), MONTH(novplus_data[[#This Row],[Date]])+6,1))</f>
        <v>2017</v>
      </c>
      <c r="E1252" t="str">
        <f>TEXT(novplus_data[[#This Row],[Date]], "YYYY")</f>
        <v>2017</v>
      </c>
      <c r="F1252" s="43" t="str">
        <f>TEXT(novplus_data[[#This Row],[Date]], "MMM")</f>
        <v>Jan</v>
      </c>
      <c r="G1252" t="str">
        <f>VLOOKUP(I1252,[1]LibPAS_data!$A$2:$C$601,3,FALSE)</f>
        <v>Maricopa</v>
      </c>
      <c r="H1252" t="str">
        <f>VLOOKUP(I1252,[1]LibPAS_data!$A$2:$C$601,2,FALSE)</f>
        <v>Tempe Public Library</v>
      </c>
      <c r="I1252" s="3" t="s">
        <v>56</v>
      </c>
      <c r="J1252" s="37" t="s">
        <v>109</v>
      </c>
      <c r="K1252" s="47" t="s">
        <v>15</v>
      </c>
      <c r="L1252" s="37" t="s">
        <v>16</v>
      </c>
      <c r="M1252" s="47">
        <v>40</v>
      </c>
      <c r="N1252" s="47">
        <v>98</v>
      </c>
      <c r="O1252" s="47">
        <v>0</v>
      </c>
      <c r="S1252" s="47">
        <v>39</v>
      </c>
      <c r="V1252" s="47">
        <v>278</v>
      </c>
      <c r="W1252" s="47">
        <v>98</v>
      </c>
      <c r="Y1252" s="47">
        <v>317</v>
      </c>
      <c r="Z1252" s="47">
        <v>278</v>
      </c>
      <c r="AA1252" s="47">
        <v>0</v>
      </c>
    </row>
    <row r="1253" spans="1:28" x14ac:dyDescent="0.3">
      <c r="A1253">
        <f>VLOOKUP(novplus_data[[#This Row],[Locationid]], [1]LibPAS_data!$A$2:$D$264, 4, FALSE)</f>
        <v>140708</v>
      </c>
      <c r="B1253" s="8" t="str">
        <f>TEXT(C1253,"yyyy")&amp;"-"&amp;"Q"&amp;LOOKUP(MONTH(C1253),{1,4,7,10},{1,2,3,4})</f>
        <v>2016-Q4</v>
      </c>
      <c r="C1253" s="9">
        <v>42705</v>
      </c>
      <c r="D1253" s="43">
        <f>YEAR(DATE(YEAR(novplus_data[[#This Row],[Date]]), MONTH(novplus_data[[#This Row],[Date]])+6,1))</f>
        <v>2017</v>
      </c>
      <c r="E1253" t="str">
        <f>TEXT(novplus_data[[#This Row],[Date]], "YYYY")</f>
        <v>2016</v>
      </c>
      <c r="F1253" s="43" t="str">
        <f>TEXT(novplus_data[[#This Row],[Date]], "MMM")</f>
        <v>Dec</v>
      </c>
      <c r="G1253" t="str">
        <f>VLOOKUP(I1253,[1]LibPAS_data!$A$2:$C$601,3,FALSE)</f>
        <v>Maricopa</v>
      </c>
      <c r="H1253" t="str">
        <f>VLOOKUP(I1253,[1]LibPAS_data!$A$2:$C$601,2,FALSE)</f>
        <v>Tempe Public Library</v>
      </c>
      <c r="I1253" s="3" t="s">
        <v>56</v>
      </c>
      <c r="J1253" s="37" t="s">
        <v>109</v>
      </c>
      <c r="K1253" s="47" t="s">
        <v>15</v>
      </c>
      <c r="L1253" s="37" t="s">
        <v>16</v>
      </c>
      <c r="M1253" s="47">
        <v>43</v>
      </c>
      <c r="N1253" s="47">
        <v>87</v>
      </c>
      <c r="O1253" s="47">
        <v>0</v>
      </c>
      <c r="S1253" s="47">
        <v>159</v>
      </c>
      <c r="V1253" s="47">
        <v>2</v>
      </c>
      <c r="W1253" s="47">
        <v>87</v>
      </c>
      <c r="Y1253" s="47">
        <v>161</v>
      </c>
      <c r="Z1253" s="47">
        <v>2</v>
      </c>
      <c r="AA1253" s="47">
        <v>0</v>
      </c>
    </row>
    <row r="1254" spans="1:28" x14ac:dyDescent="0.3">
      <c r="A1254">
        <f>VLOOKUP(novplus_data[[#This Row],[Locationid]], [1]LibPAS_data!$A$2:$D$264, 4, FALSE)</f>
        <v>140708</v>
      </c>
      <c r="B1254" s="8" t="str">
        <f>TEXT(C1254,"yyyy")&amp;"-"&amp;"Q"&amp;LOOKUP(MONTH(C1254),{1,4,7,10},{1,2,3,4})</f>
        <v>2016-Q4</v>
      </c>
      <c r="C1254" s="9">
        <v>42675</v>
      </c>
      <c r="D1254" s="43">
        <f>YEAR(DATE(YEAR(novplus_data[[#This Row],[Date]]), MONTH(novplus_data[[#This Row],[Date]])+6,1))</f>
        <v>2017</v>
      </c>
      <c r="E1254" t="str">
        <f>TEXT(novplus_data[[#This Row],[Date]], "YYYY")</f>
        <v>2016</v>
      </c>
      <c r="F1254" s="43" t="str">
        <f>TEXT(novplus_data[[#This Row],[Date]], "MMM")</f>
        <v>Nov</v>
      </c>
      <c r="G1254" t="str">
        <f>VLOOKUP(I1254,[1]LibPAS_data!$A$2:$C$601,3,FALSE)</f>
        <v>Maricopa</v>
      </c>
      <c r="H1254" t="str">
        <f>VLOOKUP(I1254,[1]LibPAS_data!$A$2:$C$601,2,FALSE)</f>
        <v>Tempe Public Library</v>
      </c>
      <c r="I1254" s="3" t="s">
        <v>56</v>
      </c>
      <c r="J1254" s="37" t="s">
        <v>109</v>
      </c>
      <c r="K1254" s="47" t="s">
        <v>15</v>
      </c>
      <c r="L1254" s="37" t="s">
        <v>16</v>
      </c>
      <c r="M1254" s="47">
        <v>19</v>
      </c>
      <c r="N1254" s="47">
        <v>31</v>
      </c>
      <c r="O1254" s="47">
        <v>0</v>
      </c>
      <c r="S1254" s="47">
        <v>16</v>
      </c>
      <c r="V1254" s="47">
        <v>2</v>
      </c>
      <c r="W1254" s="47">
        <v>31</v>
      </c>
      <c r="Y1254" s="47">
        <v>18</v>
      </c>
      <c r="Z1254" s="47">
        <v>2</v>
      </c>
      <c r="AA1254" s="47">
        <v>0</v>
      </c>
    </row>
    <row r="1255" spans="1:28" x14ac:dyDescent="0.3">
      <c r="A1255">
        <f>VLOOKUP(novplus_data[[#This Row],[Locationid]], [1]LibPAS_data!$A$2:$D$264, 4, FALSE)</f>
        <v>140708</v>
      </c>
      <c r="B1255" s="8" t="str">
        <f>TEXT(C1255,"yyyy")&amp;"-"&amp;"Q"&amp;LOOKUP(MONTH(C1255),{1,4,7,10},{1,2,3,4})</f>
        <v>2016-Q4</v>
      </c>
      <c r="C1255" s="9">
        <v>42644</v>
      </c>
      <c r="D1255" s="43">
        <f>YEAR(DATE(YEAR(novplus_data[[#This Row],[Date]]), MONTH(novplus_data[[#This Row],[Date]])+6,1))</f>
        <v>2017</v>
      </c>
      <c r="E1255" t="str">
        <f>TEXT(novplus_data[[#This Row],[Date]], "YYYY")</f>
        <v>2016</v>
      </c>
      <c r="F1255" s="43" t="str">
        <f>TEXT(novplus_data[[#This Row],[Date]], "MMM")</f>
        <v>Oct</v>
      </c>
      <c r="G1255" t="str">
        <f>VLOOKUP(I1255,[1]LibPAS_data!$A$2:$C$601,3,FALSE)</f>
        <v>Maricopa</v>
      </c>
      <c r="H1255" t="str">
        <f>VLOOKUP(I1255,[1]LibPAS_data!$A$2:$C$601,2,FALSE)</f>
        <v>Tempe Public Library</v>
      </c>
      <c r="I1255" s="3" t="s">
        <v>56</v>
      </c>
      <c r="J1255" s="37" t="s">
        <v>109</v>
      </c>
      <c r="K1255" s="47" t="s">
        <v>15</v>
      </c>
      <c r="L1255" s="37" t="s">
        <v>16</v>
      </c>
      <c r="M1255" s="47">
        <v>45</v>
      </c>
      <c r="N1255" s="47">
        <v>60</v>
      </c>
      <c r="O1255" s="47">
        <v>0</v>
      </c>
      <c r="S1255" s="47">
        <v>247</v>
      </c>
      <c r="V1255" s="47">
        <v>69</v>
      </c>
      <c r="W1255" s="47">
        <v>60</v>
      </c>
      <c r="Y1255" s="47">
        <v>316</v>
      </c>
      <c r="Z1255" s="47">
        <v>69</v>
      </c>
      <c r="AA1255" s="47">
        <v>0</v>
      </c>
    </row>
    <row r="1256" spans="1:28" x14ac:dyDescent="0.3">
      <c r="A1256">
        <f>VLOOKUP(novplus_data[[#This Row],[Locationid]], [1]LibPAS_data!$A$2:$D$264, 4, FALSE)</f>
        <v>140708</v>
      </c>
      <c r="B1256" s="8" t="str">
        <f>TEXT(C1256,"yyyy")&amp;"-"&amp;"Q"&amp;LOOKUP(MONTH(C1256),{1,4,7,10},{1,2,3,4})</f>
        <v>2016-Q3</v>
      </c>
      <c r="C1256" s="9">
        <v>42614</v>
      </c>
      <c r="D1256" s="43">
        <f>YEAR(DATE(YEAR(novplus_data[[#This Row],[Date]]), MONTH(novplus_data[[#This Row],[Date]])+6,1))</f>
        <v>2017</v>
      </c>
      <c r="E1256" t="str">
        <f>TEXT(novplus_data[[#This Row],[Date]], "YYYY")</f>
        <v>2016</v>
      </c>
      <c r="F1256" s="43" t="str">
        <f>TEXT(novplus_data[[#This Row],[Date]], "MMM")</f>
        <v>Sep</v>
      </c>
      <c r="G1256" t="str">
        <f>VLOOKUP(I1256,[1]LibPAS_data!$A$2:$C$601,3,FALSE)</f>
        <v>Maricopa</v>
      </c>
      <c r="H1256" t="str">
        <f>VLOOKUP(I1256,[1]LibPAS_data!$A$2:$C$601,2,FALSE)</f>
        <v>Tempe Public Library</v>
      </c>
      <c r="I1256" s="3" t="s">
        <v>56</v>
      </c>
      <c r="J1256" s="37" t="s">
        <v>109</v>
      </c>
      <c r="K1256" s="47" t="s">
        <v>15</v>
      </c>
      <c r="L1256" s="37" t="s">
        <v>16</v>
      </c>
      <c r="M1256" s="47">
        <v>28</v>
      </c>
      <c r="N1256" s="47">
        <v>62</v>
      </c>
      <c r="O1256" s="47">
        <v>0</v>
      </c>
      <c r="S1256" s="47">
        <v>91</v>
      </c>
      <c r="V1256" s="47">
        <v>147</v>
      </c>
      <c r="W1256" s="47">
        <v>62</v>
      </c>
      <c r="Y1256" s="47">
        <v>238</v>
      </c>
      <c r="Z1256" s="47">
        <v>147</v>
      </c>
      <c r="AA1256" s="47">
        <v>0</v>
      </c>
    </row>
    <row r="1257" spans="1:28" x14ac:dyDescent="0.3">
      <c r="A1257">
        <f>VLOOKUP(novplus_data[[#This Row],[Locationid]], [1]LibPAS_data!$A$2:$D$264, 4, FALSE)</f>
        <v>140708</v>
      </c>
      <c r="B1257" s="8" t="str">
        <f>TEXT(C1257,"yyyy")&amp;"-"&amp;"Q"&amp;LOOKUP(MONTH(C1257),{1,4,7,10},{1,2,3,4})</f>
        <v>2016-Q3</v>
      </c>
      <c r="C1257" s="9">
        <v>42583</v>
      </c>
      <c r="D1257" s="43">
        <f>YEAR(DATE(YEAR(novplus_data[[#This Row],[Date]]), MONTH(novplus_data[[#This Row],[Date]])+6,1))</f>
        <v>2017</v>
      </c>
      <c r="E1257" t="str">
        <f>TEXT(novplus_data[[#This Row],[Date]], "YYYY")</f>
        <v>2016</v>
      </c>
      <c r="F1257" s="43" t="str">
        <f>TEXT(novplus_data[[#This Row],[Date]], "MMM")</f>
        <v>Aug</v>
      </c>
      <c r="G1257" t="str">
        <f>VLOOKUP(I1257,[1]LibPAS_data!$A$2:$C$601,3,FALSE)</f>
        <v>Maricopa</v>
      </c>
      <c r="H1257" t="str">
        <f>VLOOKUP(I1257,[1]LibPAS_data!$A$2:$C$601,2,FALSE)</f>
        <v>Tempe Public Library</v>
      </c>
      <c r="I1257" s="3" t="s">
        <v>56</v>
      </c>
      <c r="J1257" s="37" t="s">
        <v>109</v>
      </c>
      <c r="K1257" s="47" t="s">
        <v>15</v>
      </c>
      <c r="L1257" s="37" t="s">
        <v>16</v>
      </c>
      <c r="M1257" s="47">
        <v>27</v>
      </c>
      <c r="N1257" s="47">
        <v>58</v>
      </c>
      <c r="O1257" s="47">
        <v>0</v>
      </c>
      <c r="S1257" s="47">
        <v>60</v>
      </c>
      <c r="V1257" s="47">
        <v>60</v>
      </c>
      <c r="W1257" s="47">
        <v>58</v>
      </c>
      <c r="Y1257" s="47">
        <v>120</v>
      </c>
      <c r="Z1257" s="47">
        <v>60</v>
      </c>
      <c r="AA1257" s="47">
        <v>0</v>
      </c>
    </row>
    <row r="1258" spans="1:28" x14ac:dyDescent="0.3">
      <c r="A1258">
        <f>VLOOKUP(novplus_data[[#This Row],[Locationid]], [1]LibPAS_data!$A$2:$D$264, 4, FALSE)</f>
        <v>140708</v>
      </c>
      <c r="B1258" s="8" t="str">
        <f>TEXT(C1258,"yyyy")&amp;"-"&amp;"Q"&amp;LOOKUP(MONTH(C1258),{1,4,7,10},{1,2,3,4})</f>
        <v>2016-Q3</v>
      </c>
      <c r="C1258" s="9">
        <v>42552</v>
      </c>
      <c r="D1258" s="43">
        <f>YEAR(DATE(YEAR(novplus_data[[#This Row],[Date]]), MONTH(novplus_data[[#This Row],[Date]])+6,1))</f>
        <v>2017</v>
      </c>
      <c r="E1258" t="str">
        <f>TEXT(novplus_data[[#This Row],[Date]], "YYYY")</f>
        <v>2016</v>
      </c>
      <c r="F1258" s="43" t="str">
        <f>TEXT(novplus_data[[#This Row],[Date]], "MMM")</f>
        <v>Jul</v>
      </c>
      <c r="G1258" t="str">
        <f>VLOOKUP(I1258,[1]LibPAS_data!$A$2:$C$601,3,FALSE)</f>
        <v>Maricopa</v>
      </c>
      <c r="H1258" t="str">
        <f>VLOOKUP(I1258,[1]LibPAS_data!$A$2:$C$601,2,FALSE)</f>
        <v>Tempe Public Library</v>
      </c>
      <c r="I1258" s="3" t="s">
        <v>56</v>
      </c>
      <c r="J1258" s="37" t="s">
        <v>109</v>
      </c>
      <c r="K1258" s="47" t="s">
        <v>15</v>
      </c>
      <c r="L1258" s="37" t="s">
        <v>16</v>
      </c>
      <c r="M1258" s="47">
        <v>25</v>
      </c>
      <c r="N1258" s="47">
        <v>41</v>
      </c>
      <c r="O1258" s="47">
        <v>0</v>
      </c>
      <c r="S1258" s="47">
        <v>16</v>
      </c>
      <c r="V1258" s="47">
        <v>124</v>
      </c>
      <c r="W1258" s="47">
        <v>41</v>
      </c>
      <c r="Y1258" s="47">
        <v>140</v>
      </c>
      <c r="Z1258" s="47">
        <v>124</v>
      </c>
      <c r="AA1258" s="47">
        <v>0</v>
      </c>
    </row>
    <row r="1259" spans="1:28" x14ac:dyDescent="0.3">
      <c r="A1259">
        <f>VLOOKUP(novplus_data[[#This Row],[Locationid]], [1]LibPAS_data!$A$2:$D$264, 4, FALSE)</f>
        <v>140708</v>
      </c>
      <c r="B1259" s="8" t="str">
        <f>TEXT(C1259,"yyyy")&amp;"-"&amp;"Q"&amp;LOOKUP(MONTH(C1259),{1,4,7,10},{1,2,3,4})</f>
        <v>2016-Q2</v>
      </c>
      <c r="C1259" s="9">
        <v>42522</v>
      </c>
      <c r="D1259" s="43">
        <f>YEAR(DATE(YEAR(novplus_data[[#This Row],[Date]]), MONTH(novplus_data[[#This Row],[Date]])+6,1))</f>
        <v>2016</v>
      </c>
      <c r="E1259" t="str">
        <f>TEXT(novplus_data[[#This Row],[Date]], "YYYY")</f>
        <v>2016</v>
      </c>
      <c r="F1259" s="43" t="str">
        <f>TEXT(novplus_data[[#This Row],[Date]], "MMM")</f>
        <v>Jun</v>
      </c>
      <c r="G1259" t="str">
        <f>VLOOKUP(I1259,[1]LibPAS_data!$A$2:$C$601,3,FALSE)</f>
        <v>Maricopa</v>
      </c>
      <c r="H1259" t="str">
        <f>VLOOKUP(I1259,[1]LibPAS_data!$A$2:$C$601,2,FALSE)</f>
        <v>Tempe Public Library</v>
      </c>
      <c r="I1259" s="3" t="s">
        <v>56</v>
      </c>
      <c r="J1259" s="37" t="s">
        <v>109</v>
      </c>
      <c r="K1259" s="47" t="s">
        <v>15</v>
      </c>
      <c r="L1259" s="37" t="s">
        <v>16</v>
      </c>
      <c r="M1259" s="47">
        <v>43</v>
      </c>
      <c r="N1259" s="47">
        <v>58</v>
      </c>
      <c r="O1259" s="47">
        <v>0</v>
      </c>
      <c r="S1259" s="47">
        <v>91</v>
      </c>
      <c r="V1259" s="47">
        <v>105</v>
      </c>
      <c r="W1259" s="47">
        <v>58</v>
      </c>
      <c r="Y1259" s="47">
        <v>196</v>
      </c>
      <c r="Z1259" s="47">
        <v>105</v>
      </c>
      <c r="AA1259" s="47">
        <v>0</v>
      </c>
    </row>
    <row r="1260" spans="1:28" x14ac:dyDescent="0.3">
      <c r="A1260">
        <f>VLOOKUP(novplus_data[[#This Row],[Locationid]], [1]LibPAS_data!$A$2:$D$264, 4, FALSE)</f>
        <v>140708</v>
      </c>
      <c r="B1260" s="8" t="str">
        <f>TEXT(C1260,"yyyy")&amp;"-"&amp;"Q"&amp;LOOKUP(MONTH(C1260),{1,4,7,10},{1,2,3,4})</f>
        <v>2016-Q2</v>
      </c>
      <c r="C1260" s="9">
        <v>42491</v>
      </c>
      <c r="D1260" s="43">
        <f>YEAR(DATE(YEAR(novplus_data[[#This Row],[Date]]), MONTH(novplus_data[[#This Row],[Date]])+6,1))</f>
        <v>2016</v>
      </c>
      <c r="E1260" t="str">
        <f>TEXT(novplus_data[[#This Row],[Date]], "YYYY")</f>
        <v>2016</v>
      </c>
      <c r="F1260" s="43" t="str">
        <f>TEXT(novplus_data[[#This Row],[Date]], "MMM")</f>
        <v>May</v>
      </c>
      <c r="G1260" t="str">
        <f>VLOOKUP(I1260,[1]LibPAS_data!$A$2:$C$601,3,FALSE)</f>
        <v>Maricopa</v>
      </c>
      <c r="H1260" t="str">
        <f>VLOOKUP(I1260,[1]LibPAS_data!$A$2:$C$601,2,FALSE)</f>
        <v>Tempe Public Library</v>
      </c>
      <c r="I1260" s="3" t="s">
        <v>56</v>
      </c>
      <c r="J1260" s="37" t="s">
        <v>109</v>
      </c>
      <c r="K1260" s="47" t="s">
        <v>15</v>
      </c>
      <c r="L1260" s="37" t="s">
        <v>16</v>
      </c>
      <c r="M1260" s="47">
        <v>24</v>
      </c>
      <c r="N1260" s="47">
        <v>38</v>
      </c>
      <c r="O1260" s="47">
        <v>0</v>
      </c>
      <c r="S1260" s="47">
        <v>39</v>
      </c>
      <c r="V1260" s="47">
        <v>66</v>
      </c>
      <c r="W1260" s="47">
        <v>38</v>
      </c>
      <c r="Y1260" s="47">
        <v>105</v>
      </c>
      <c r="Z1260" s="47">
        <v>66</v>
      </c>
      <c r="AA1260" s="47">
        <v>0</v>
      </c>
    </row>
    <row r="1261" spans="1:28" x14ac:dyDescent="0.3">
      <c r="A1261">
        <f>VLOOKUP(novplus_data[[#This Row],[Locationid]], [1]LibPAS_data!$A$2:$D$264, 4, FALSE)</f>
        <v>140708</v>
      </c>
      <c r="B1261" s="8" t="str">
        <f>TEXT(C1261,"yyyy")&amp;"-"&amp;"Q"&amp;LOOKUP(MONTH(C1261),{1,4,7,10},{1,2,3,4})</f>
        <v>2016-Q2</v>
      </c>
      <c r="C1261" s="9">
        <v>42461</v>
      </c>
      <c r="D1261" s="43">
        <f>YEAR(DATE(YEAR(novplus_data[[#This Row],[Date]]), MONTH(novplus_data[[#This Row],[Date]])+6,1))</f>
        <v>2016</v>
      </c>
      <c r="E1261" t="str">
        <f>TEXT(novplus_data[[#This Row],[Date]], "YYYY")</f>
        <v>2016</v>
      </c>
      <c r="F1261" s="43" t="str">
        <f>TEXT(novplus_data[[#This Row],[Date]], "MMM")</f>
        <v>Apr</v>
      </c>
      <c r="G1261" t="str">
        <f>VLOOKUP(I1261,[1]LibPAS_data!$A$2:$C$601,3,FALSE)</f>
        <v>Maricopa</v>
      </c>
      <c r="H1261" t="str">
        <f>VLOOKUP(I1261,[1]LibPAS_data!$A$2:$C$601,2,FALSE)</f>
        <v>Tempe Public Library</v>
      </c>
      <c r="I1261" s="3" t="s">
        <v>56</v>
      </c>
      <c r="J1261" s="37" t="s">
        <v>109</v>
      </c>
      <c r="K1261" s="47" t="s">
        <v>15</v>
      </c>
      <c r="L1261" s="37" t="s">
        <v>16</v>
      </c>
      <c r="M1261" s="47">
        <v>29</v>
      </c>
      <c r="N1261" s="47">
        <v>33</v>
      </c>
      <c r="O1261" s="47">
        <v>0</v>
      </c>
      <c r="S1261" s="47">
        <v>31</v>
      </c>
      <c r="V1261" s="47">
        <v>234</v>
      </c>
      <c r="W1261" s="47">
        <v>33</v>
      </c>
      <c r="Y1261" s="47">
        <v>265</v>
      </c>
      <c r="Z1261" s="47">
        <v>234</v>
      </c>
      <c r="AA1261" s="47">
        <v>0</v>
      </c>
    </row>
    <row r="1262" spans="1:28" x14ac:dyDescent="0.3">
      <c r="A1262">
        <f>VLOOKUP(novplus_data[[#This Row],[Locationid]], [1]LibPAS_data!$A$2:$D$264, 4, FALSE)</f>
        <v>140708</v>
      </c>
      <c r="B1262" s="8" t="str">
        <f>TEXT(C1262,"yyyy")&amp;"-"&amp;"Q"&amp;LOOKUP(MONTH(C1262),{1,4,7,10},{1,2,3,4})</f>
        <v>2016-Q1</v>
      </c>
      <c r="C1262" s="9">
        <v>42430</v>
      </c>
      <c r="D1262" s="43">
        <f>YEAR(DATE(YEAR(novplus_data[[#This Row],[Date]]), MONTH(novplus_data[[#This Row],[Date]])+6,1))</f>
        <v>2016</v>
      </c>
      <c r="E1262" t="str">
        <f>TEXT(novplus_data[[#This Row],[Date]], "YYYY")</f>
        <v>2016</v>
      </c>
      <c r="F1262" s="43" t="str">
        <f>TEXT(novplus_data[[#This Row],[Date]], "MMM")</f>
        <v>Mar</v>
      </c>
      <c r="G1262" t="str">
        <f>VLOOKUP(I1262,[1]LibPAS_data!$A$2:$C$601,3,FALSE)</f>
        <v>Maricopa</v>
      </c>
      <c r="H1262" t="str">
        <f>VLOOKUP(I1262,[1]LibPAS_data!$A$2:$C$601,2,FALSE)</f>
        <v>Tempe Public Library</v>
      </c>
      <c r="I1262" s="3" t="s">
        <v>56</v>
      </c>
      <c r="J1262" s="37" t="s">
        <v>109</v>
      </c>
      <c r="K1262" s="47" t="s">
        <v>15</v>
      </c>
      <c r="L1262" s="37" t="s">
        <v>16</v>
      </c>
      <c r="M1262" s="47">
        <v>41</v>
      </c>
      <c r="N1262" s="47">
        <v>67</v>
      </c>
      <c r="O1262" s="47">
        <v>0</v>
      </c>
      <c r="S1262" s="47">
        <v>87</v>
      </c>
      <c r="V1262" s="47">
        <v>581</v>
      </c>
      <c r="W1262" s="47">
        <v>67</v>
      </c>
      <c r="Y1262" s="47">
        <v>668</v>
      </c>
      <c r="Z1262" s="47">
        <v>581</v>
      </c>
      <c r="AA1262" s="47">
        <v>0</v>
      </c>
    </row>
    <row r="1263" spans="1:28" x14ac:dyDescent="0.3">
      <c r="A1263">
        <f>VLOOKUP(novplus_data[[#This Row],[Locationid]], [1]LibPAS_data!$A$2:$D$264, 4, FALSE)</f>
        <v>140708</v>
      </c>
      <c r="B1263" s="8" t="str">
        <f>TEXT(C1263,"yyyy")&amp;"-"&amp;"Q"&amp;LOOKUP(MONTH(C1263),{1,4,7,10},{1,2,3,4})</f>
        <v>2016-Q1</v>
      </c>
      <c r="C1263" s="9">
        <v>42401</v>
      </c>
      <c r="D1263" s="43">
        <f>YEAR(DATE(YEAR(novplus_data[[#This Row],[Date]]), MONTH(novplus_data[[#This Row],[Date]])+6,1))</f>
        <v>2016</v>
      </c>
      <c r="E1263" t="str">
        <f>TEXT(novplus_data[[#This Row],[Date]], "YYYY")</f>
        <v>2016</v>
      </c>
      <c r="F1263" s="43" t="str">
        <f>TEXT(novplus_data[[#This Row],[Date]], "MMM")</f>
        <v>Feb</v>
      </c>
      <c r="G1263" t="str">
        <f>VLOOKUP(I1263,[1]LibPAS_data!$A$2:$C$601,3,FALSE)</f>
        <v>Maricopa</v>
      </c>
      <c r="H1263" t="str">
        <f>VLOOKUP(I1263,[1]LibPAS_data!$A$2:$C$601,2,FALSE)</f>
        <v>Tempe Public Library</v>
      </c>
      <c r="I1263" s="3" t="s">
        <v>56</v>
      </c>
      <c r="J1263" s="37" t="s">
        <v>109</v>
      </c>
      <c r="K1263" s="47" t="s">
        <v>15</v>
      </c>
      <c r="L1263" s="37" t="s">
        <v>16</v>
      </c>
      <c r="M1263" s="47">
        <v>11</v>
      </c>
      <c r="N1263" s="47">
        <v>17</v>
      </c>
      <c r="O1263" s="47">
        <v>0</v>
      </c>
      <c r="S1263" s="47">
        <v>12</v>
      </c>
      <c r="V1263" s="47">
        <v>57</v>
      </c>
      <c r="W1263" s="47">
        <v>17</v>
      </c>
      <c r="Y1263" s="47">
        <v>69</v>
      </c>
      <c r="Z1263" s="47">
        <v>57</v>
      </c>
      <c r="AA1263" s="47">
        <v>0</v>
      </c>
    </row>
    <row r="1264" spans="1:28" x14ac:dyDescent="0.3">
      <c r="A1264" s="2">
        <f>VLOOKUP(novplus_data[[#This Row],[Locationid]], [1]LibPAS_data!$A$2:$D$264, 4, FALSE)</f>
        <v>140708</v>
      </c>
      <c r="B1264" s="14" t="str">
        <f>TEXT(C1264,"yyyy")&amp;"-"&amp;"Q"&amp;LOOKUP(MONTH(C1264),{1,4,7,10},{1,2,3,4})</f>
        <v>2016-Q1</v>
      </c>
      <c r="C1264" s="15">
        <v>42370</v>
      </c>
      <c r="D1264" s="43">
        <f>YEAR(DATE(YEAR(novplus_data[[#This Row],[Date]]), MONTH(novplus_data[[#This Row],[Date]])+6,1))</f>
        <v>2016</v>
      </c>
      <c r="E1264" s="2" t="str">
        <f>TEXT(novplus_data[[#This Row],[Date]], "YYYY")</f>
        <v>2016</v>
      </c>
      <c r="F1264" s="43" t="str">
        <f>TEXT(novplus_data[[#This Row],[Date]], "MMM")</f>
        <v>Jan</v>
      </c>
      <c r="G1264" s="2" t="str">
        <f>VLOOKUP(I1264,[1]LibPAS_data!$A$2:$C$601,3,FALSE)</f>
        <v>Maricopa</v>
      </c>
      <c r="H1264" s="2" t="str">
        <f>VLOOKUP(I1264,[1]LibPAS_data!$A$2:$C$601,2,FALSE)</f>
        <v>Tempe Public Library</v>
      </c>
      <c r="I1264" s="38" t="s">
        <v>56</v>
      </c>
      <c r="J1264" s="2" t="s">
        <v>109</v>
      </c>
      <c r="K1264" s="49" t="s">
        <v>15</v>
      </c>
      <c r="L1264" s="2" t="s">
        <v>16</v>
      </c>
      <c r="M1264" s="49">
        <v>36</v>
      </c>
      <c r="N1264" s="49">
        <v>64</v>
      </c>
      <c r="O1264" s="49">
        <v>0</v>
      </c>
      <c r="P1264" s="2"/>
      <c r="Q1264" s="2"/>
      <c r="R1264" s="2"/>
      <c r="S1264" s="49">
        <v>37</v>
      </c>
      <c r="T1264" s="2"/>
      <c r="U1264" s="2"/>
      <c r="V1264" s="49">
        <v>162</v>
      </c>
      <c r="W1264" s="49">
        <v>64</v>
      </c>
      <c r="X1264" s="2"/>
      <c r="Y1264" s="49">
        <v>199</v>
      </c>
      <c r="Z1264" s="49">
        <v>162</v>
      </c>
      <c r="AA1264" s="49">
        <v>0</v>
      </c>
      <c r="AB1264" s="2"/>
    </row>
  </sheetData>
  <conditionalFormatting sqref="I218">
    <cfRule type="duplicateValues" dxfId="672" priority="838"/>
  </conditionalFormatting>
  <conditionalFormatting sqref="I218">
    <cfRule type="duplicateValues" dxfId="671" priority="837"/>
  </conditionalFormatting>
  <conditionalFormatting sqref="I220">
    <cfRule type="duplicateValues" dxfId="670" priority="836"/>
  </conditionalFormatting>
  <conditionalFormatting sqref="I220">
    <cfRule type="duplicateValues" dxfId="669" priority="835"/>
  </conditionalFormatting>
  <conditionalFormatting sqref="I222">
    <cfRule type="duplicateValues" dxfId="668" priority="834"/>
  </conditionalFormatting>
  <conditionalFormatting sqref="I222">
    <cfRule type="duplicateValues" dxfId="667" priority="833"/>
  </conditionalFormatting>
  <conditionalFormatting sqref="I235">
    <cfRule type="duplicateValues" dxfId="666" priority="830"/>
  </conditionalFormatting>
  <conditionalFormatting sqref="I235">
    <cfRule type="duplicateValues" dxfId="665" priority="829"/>
  </conditionalFormatting>
  <conditionalFormatting sqref="I251">
    <cfRule type="duplicateValues" dxfId="664" priority="828"/>
  </conditionalFormatting>
  <conditionalFormatting sqref="I251">
    <cfRule type="duplicateValues" dxfId="663" priority="827"/>
  </conditionalFormatting>
  <conditionalFormatting sqref="I266">
    <cfRule type="duplicateValues" dxfId="662" priority="826"/>
  </conditionalFormatting>
  <conditionalFormatting sqref="I266">
    <cfRule type="duplicateValues" dxfId="661" priority="825"/>
  </conditionalFormatting>
  <conditionalFormatting sqref="I280">
    <cfRule type="duplicateValues" dxfId="660" priority="824"/>
  </conditionalFormatting>
  <conditionalFormatting sqref="I280">
    <cfRule type="duplicateValues" dxfId="659" priority="823"/>
  </conditionalFormatting>
  <conditionalFormatting sqref="I294">
    <cfRule type="duplicateValues" dxfId="658" priority="822"/>
  </conditionalFormatting>
  <conditionalFormatting sqref="I294">
    <cfRule type="duplicateValues" dxfId="657" priority="821"/>
  </conditionalFormatting>
  <conditionalFormatting sqref="I309">
    <cfRule type="duplicateValues" dxfId="656" priority="820"/>
  </conditionalFormatting>
  <conditionalFormatting sqref="I309">
    <cfRule type="duplicateValues" dxfId="655" priority="819"/>
  </conditionalFormatting>
  <conditionalFormatting sqref="I325">
    <cfRule type="duplicateValues" dxfId="654" priority="818"/>
  </conditionalFormatting>
  <conditionalFormatting sqref="I325">
    <cfRule type="duplicateValues" dxfId="653" priority="817"/>
  </conditionalFormatting>
  <conditionalFormatting sqref="I364">
    <cfRule type="duplicateValues" dxfId="652" priority="814"/>
  </conditionalFormatting>
  <conditionalFormatting sqref="I364">
    <cfRule type="duplicateValues" dxfId="651" priority="813"/>
  </conditionalFormatting>
  <conditionalFormatting sqref="I364">
    <cfRule type="duplicateValues" dxfId="650" priority="812"/>
  </conditionalFormatting>
  <conditionalFormatting sqref="I357">
    <cfRule type="duplicateValues" dxfId="649" priority="811"/>
  </conditionalFormatting>
  <conditionalFormatting sqref="I357">
    <cfRule type="duplicateValues" dxfId="648" priority="810"/>
  </conditionalFormatting>
  <conditionalFormatting sqref="I357">
    <cfRule type="duplicateValues" dxfId="647" priority="809"/>
  </conditionalFormatting>
  <conditionalFormatting sqref="I382">
    <cfRule type="duplicateValues" dxfId="646" priority="808"/>
  </conditionalFormatting>
  <conditionalFormatting sqref="I382">
    <cfRule type="duplicateValues" dxfId="645" priority="807"/>
  </conditionalFormatting>
  <conditionalFormatting sqref="I382">
    <cfRule type="duplicateValues" dxfId="644" priority="806"/>
  </conditionalFormatting>
  <conditionalFormatting sqref="I374">
    <cfRule type="duplicateValues" dxfId="643" priority="802"/>
  </conditionalFormatting>
  <conditionalFormatting sqref="I374">
    <cfRule type="duplicateValues" dxfId="642" priority="801"/>
  </conditionalFormatting>
  <conditionalFormatting sqref="I374">
    <cfRule type="duplicateValues" dxfId="641" priority="800"/>
  </conditionalFormatting>
  <conditionalFormatting sqref="I401">
    <cfRule type="duplicateValues" dxfId="640" priority="799"/>
  </conditionalFormatting>
  <conditionalFormatting sqref="I401">
    <cfRule type="duplicateValues" dxfId="639" priority="798"/>
  </conditionalFormatting>
  <conditionalFormatting sqref="I401">
    <cfRule type="duplicateValues" dxfId="638" priority="797"/>
  </conditionalFormatting>
  <conditionalFormatting sqref="I393">
    <cfRule type="duplicateValues" dxfId="637" priority="796"/>
  </conditionalFormatting>
  <conditionalFormatting sqref="I393">
    <cfRule type="duplicateValues" dxfId="636" priority="795"/>
  </conditionalFormatting>
  <conditionalFormatting sqref="I393">
    <cfRule type="duplicateValues" dxfId="635" priority="794"/>
  </conditionalFormatting>
  <conditionalFormatting sqref="I392">
    <cfRule type="duplicateValues" dxfId="634" priority="793"/>
  </conditionalFormatting>
  <conditionalFormatting sqref="I392">
    <cfRule type="duplicateValues" dxfId="633" priority="792"/>
  </conditionalFormatting>
  <conditionalFormatting sqref="I392">
    <cfRule type="duplicateValues" dxfId="632" priority="791"/>
  </conditionalFormatting>
  <conditionalFormatting sqref="I423">
    <cfRule type="duplicateValues" dxfId="631" priority="790"/>
  </conditionalFormatting>
  <conditionalFormatting sqref="I423">
    <cfRule type="duplicateValues" dxfId="630" priority="789"/>
  </conditionalFormatting>
  <conditionalFormatting sqref="I423">
    <cfRule type="duplicateValues" dxfId="629" priority="788"/>
  </conditionalFormatting>
  <conditionalFormatting sqref="I415">
    <cfRule type="duplicateValues" dxfId="628" priority="787"/>
  </conditionalFormatting>
  <conditionalFormatting sqref="I415">
    <cfRule type="duplicateValues" dxfId="627" priority="786"/>
  </conditionalFormatting>
  <conditionalFormatting sqref="I415">
    <cfRule type="duplicateValues" dxfId="626" priority="785"/>
  </conditionalFormatting>
  <conditionalFormatting sqref="I412">
    <cfRule type="duplicateValues" dxfId="625" priority="784"/>
  </conditionalFormatting>
  <conditionalFormatting sqref="I412">
    <cfRule type="duplicateValues" dxfId="624" priority="783"/>
  </conditionalFormatting>
  <conditionalFormatting sqref="I412">
    <cfRule type="duplicateValues" dxfId="623" priority="782"/>
  </conditionalFormatting>
  <conditionalFormatting sqref="I413">
    <cfRule type="duplicateValues" dxfId="622" priority="781"/>
  </conditionalFormatting>
  <conditionalFormatting sqref="I413">
    <cfRule type="duplicateValues" dxfId="621" priority="780"/>
  </conditionalFormatting>
  <conditionalFormatting sqref="I413">
    <cfRule type="duplicateValues" dxfId="620" priority="779"/>
  </conditionalFormatting>
  <conditionalFormatting sqref="I414">
    <cfRule type="duplicateValues" dxfId="619" priority="778"/>
  </conditionalFormatting>
  <conditionalFormatting sqref="I414">
    <cfRule type="duplicateValues" dxfId="618" priority="777"/>
  </conditionalFormatting>
  <conditionalFormatting sqref="I414">
    <cfRule type="duplicateValues" dxfId="617" priority="776"/>
  </conditionalFormatting>
  <conditionalFormatting sqref="I424">
    <cfRule type="duplicateValues" dxfId="616" priority="775"/>
  </conditionalFormatting>
  <conditionalFormatting sqref="I424">
    <cfRule type="duplicateValues" dxfId="615" priority="774"/>
  </conditionalFormatting>
  <conditionalFormatting sqref="I424">
    <cfRule type="duplicateValues" dxfId="614" priority="773"/>
  </conditionalFormatting>
  <conditionalFormatting sqref="I446">
    <cfRule type="duplicateValues" dxfId="613" priority="772"/>
  </conditionalFormatting>
  <conditionalFormatting sqref="I446">
    <cfRule type="duplicateValues" dxfId="612" priority="771"/>
  </conditionalFormatting>
  <conditionalFormatting sqref="I446">
    <cfRule type="duplicateValues" dxfId="611" priority="770"/>
  </conditionalFormatting>
  <conditionalFormatting sqref="I436">
    <cfRule type="duplicateValues" dxfId="610" priority="766"/>
  </conditionalFormatting>
  <conditionalFormatting sqref="I436">
    <cfRule type="duplicateValues" dxfId="609" priority="765"/>
  </conditionalFormatting>
  <conditionalFormatting sqref="I436">
    <cfRule type="duplicateValues" dxfId="608" priority="764"/>
  </conditionalFormatting>
  <conditionalFormatting sqref="I438">
    <cfRule type="duplicateValues" dxfId="607" priority="760"/>
  </conditionalFormatting>
  <conditionalFormatting sqref="I438">
    <cfRule type="duplicateValues" dxfId="606" priority="759"/>
  </conditionalFormatting>
  <conditionalFormatting sqref="I438">
    <cfRule type="duplicateValues" dxfId="605" priority="758"/>
  </conditionalFormatting>
  <conditionalFormatting sqref="I447">
    <cfRule type="duplicateValues" dxfId="604" priority="757"/>
  </conditionalFormatting>
  <conditionalFormatting sqref="I447">
    <cfRule type="duplicateValues" dxfId="603" priority="756"/>
  </conditionalFormatting>
  <conditionalFormatting sqref="I447">
    <cfRule type="duplicateValues" dxfId="602" priority="755"/>
  </conditionalFormatting>
  <conditionalFormatting sqref="I437">
    <cfRule type="duplicateValues" dxfId="601" priority="754"/>
  </conditionalFormatting>
  <conditionalFormatting sqref="I437">
    <cfRule type="duplicateValues" dxfId="600" priority="753"/>
  </conditionalFormatting>
  <conditionalFormatting sqref="I437">
    <cfRule type="duplicateValues" dxfId="599" priority="752"/>
  </conditionalFormatting>
  <conditionalFormatting sqref="I430">
    <cfRule type="duplicateValues" dxfId="598" priority="751"/>
  </conditionalFormatting>
  <conditionalFormatting sqref="I430">
    <cfRule type="duplicateValues" dxfId="597" priority="750"/>
  </conditionalFormatting>
  <conditionalFormatting sqref="I430">
    <cfRule type="duplicateValues" dxfId="596" priority="749"/>
  </conditionalFormatting>
  <conditionalFormatting sqref="I461">
    <cfRule type="duplicateValues" dxfId="595" priority="742"/>
  </conditionalFormatting>
  <conditionalFormatting sqref="I461">
    <cfRule type="duplicateValues" dxfId="594" priority="741"/>
  </conditionalFormatting>
  <conditionalFormatting sqref="I461">
    <cfRule type="duplicateValues" dxfId="593" priority="740"/>
  </conditionalFormatting>
  <conditionalFormatting sqref="I470">
    <cfRule type="duplicateValues" dxfId="592" priority="739"/>
  </conditionalFormatting>
  <conditionalFormatting sqref="I470">
    <cfRule type="duplicateValues" dxfId="591" priority="738"/>
  </conditionalFormatting>
  <conditionalFormatting sqref="I470">
    <cfRule type="duplicateValues" dxfId="590" priority="737"/>
  </conditionalFormatting>
  <conditionalFormatting sqref="I460">
    <cfRule type="duplicateValues" dxfId="589" priority="736"/>
  </conditionalFormatting>
  <conditionalFormatting sqref="I460">
    <cfRule type="duplicateValues" dxfId="588" priority="735"/>
  </conditionalFormatting>
  <conditionalFormatting sqref="I460">
    <cfRule type="duplicateValues" dxfId="587" priority="734"/>
  </conditionalFormatting>
  <conditionalFormatting sqref="I451">
    <cfRule type="duplicateValues" dxfId="586" priority="733"/>
  </conditionalFormatting>
  <conditionalFormatting sqref="I451">
    <cfRule type="duplicateValues" dxfId="585" priority="732"/>
  </conditionalFormatting>
  <conditionalFormatting sqref="I451">
    <cfRule type="duplicateValues" dxfId="584" priority="731"/>
  </conditionalFormatting>
  <conditionalFormatting sqref="I455">
    <cfRule type="duplicateValues" dxfId="583" priority="730"/>
  </conditionalFormatting>
  <conditionalFormatting sqref="I455">
    <cfRule type="duplicateValues" dxfId="582" priority="729"/>
  </conditionalFormatting>
  <conditionalFormatting sqref="I455">
    <cfRule type="duplicateValues" dxfId="581" priority="728"/>
  </conditionalFormatting>
  <conditionalFormatting sqref="I459">
    <cfRule type="duplicateValues" dxfId="580" priority="727"/>
  </conditionalFormatting>
  <conditionalFormatting sqref="I459">
    <cfRule type="duplicateValues" dxfId="579" priority="726"/>
  </conditionalFormatting>
  <conditionalFormatting sqref="I459">
    <cfRule type="duplicateValues" dxfId="578" priority="725"/>
  </conditionalFormatting>
  <conditionalFormatting sqref="I463">
    <cfRule type="duplicateValues" dxfId="577" priority="724"/>
  </conditionalFormatting>
  <conditionalFormatting sqref="I463">
    <cfRule type="duplicateValues" dxfId="576" priority="723"/>
  </conditionalFormatting>
  <conditionalFormatting sqref="I463">
    <cfRule type="duplicateValues" dxfId="575" priority="722"/>
  </conditionalFormatting>
  <conditionalFormatting sqref="I484">
    <cfRule type="duplicateValues" dxfId="574" priority="721"/>
  </conditionalFormatting>
  <conditionalFormatting sqref="I484">
    <cfRule type="duplicateValues" dxfId="573" priority="720"/>
  </conditionalFormatting>
  <conditionalFormatting sqref="I484">
    <cfRule type="duplicateValues" dxfId="572" priority="719"/>
  </conditionalFormatting>
  <conditionalFormatting sqref="I493">
    <cfRule type="duplicateValues" dxfId="571" priority="718"/>
  </conditionalFormatting>
  <conditionalFormatting sqref="I493">
    <cfRule type="duplicateValues" dxfId="570" priority="717"/>
  </conditionalFormatting>
  <conditionalFormatting sqref="I493">
    <cfRule type="duplicateValues" dxfId="569" priority="716"/>
  </conditionalFormatting>
  <conditionalFormatting sqref="I483">
    <cfRule type="duplicateValues" dxfId="568" priority="715"/>
  </conditionalFormatting>
  <conditionalFormatting sqref="I483">
    <cfRule type="duplicateValues" dxfId="567" priority="714"/>
  </conditionalFormatting>
  <conditionalFormatting sqref="I483">
    <cfRule type="duplicateValues" dxfId="566" priority="713"/>
  </conditionalFormatting>
  <conditionalFormatting sqref="I474">
    <cfRule type="duplicateValues" dxfId="565" priority="712"/>
  </conditionalFormatting>
  <conditionalFormatting sqref="I474">
    <cfRule type="duplicateValues" dxfId="564" priority="711"/>
  </conditionalFormatting>
  <conditionalFormatting sqref="I474">
    <cfRule type="duplicateValues" dxfId="563" priority="710"/>
  </conditionalFormatting>
  <conditionalFormatting sqref="I478">
    <cfRule type="duplicateValues" dxfId="562" priority="709"/>
  </conditionalFormatting>
  <conditionalFormatting sqref="I478">
    <cfRule type="duplicateValues" dxfId="561" priority="708"/>
  </conditionalFormatting>
  <conditionalFormatting sqref="I478">
    <cfRule type="duplicateValues" dxfId="560" priority="707"/>
  </conditionalFormatting>
  <conditionalFormatting sqref="I482">
    <cfRule type="duplicateValues" dxfId="559" priority="706"/>
  </conditionalFormatting>
  <conditionalFormatting sqref="I482">
    <cfRule type="duplicateValues" dxfId="558" priority="705"/>
  </conditionalFormatting>
  <conditionalFormatting sqref="I482">
    <cfRule type="duplicateValues" dxfId="557" priority="704"/>
  </conditionalFormatting>
  <conditionalFormatting sqref="I486">
    <cfRule type="duplicateValues" dxfId="556" priority="703"/>
  </conditionalFormatting>
  <conditionalFormatting sqref="I486">
    <cfRule type="duplicateValues" dxfId="555" priority="702"/>
  </conditionalFormatting>
  <conditionalFormatting sqref="I486">
    <cfRule type="duplicateValues" dxfId="554" priority="701"/>
  </conditionalFormatting>
  <conditionalFormatting sqref="I477">
    <cfRule type="duplicateValues" dxfId="553" priority="700"/>
  </conditionalFormatting>
  <conditionalFormatting sqref="I477">
    <cfRule type="duplicateValues" dxfId="552" priority="699"/>
  </conditionalFormatting>
  <conditionalFormatting sqref="I477">
    <cfRule type="duplicateValues" dxfId="551" priority="698"/>
  </conditionalFormatting>
  <conditionalFormatting sqref="I506">
    <cfRule type="duplicateValues" dxfId="550" priority="697"/>
  </conditionalFormatting>
  <conditionalFormatting sqref="I506">
    <cfRule type="duplicateValues" dxfId="549" priority="696"/>
  </conditionalFormatting>
  <conditionalFormatting sqref="I506">
    <cfRule type="duplicateValues" dxfId="548" priority="695"/>
  </conditionalFormatting>
  <conditionalFormatting sqref="I515">
    <cfRule type="duplicateValues" dxfId="547" priority="694"/>
  </conditionalFormatting>
  <conditionalFormatting sqref="I515">
    <cfRule type="duplicateValues" dxfId="546" priority="693"/>
  </conditionalFormatting>
  <conditionalFormatting sqref="I515">
    <cfRule type="duplicateValues" dxfId="545" priority="692"/>
  </conditionalFormatting>
  <conditionalFormatting sqref="I505">
    <cfRule type="duplicateValues" dxfId="544" priority="691"/>
  </conditionalFormatting>
  <conditionalFormatting sqref="I505">
    <cfRule type="duplicateValues" dxfId="543" priority="690"/>
  </conditionalFormatting>
  <conditionalFormatting sqref="I505">
    <cfRule type="duplicateValues" dxfId="542" priority="689"/>
  </conditionalFormatting>
  <conditionalFormatting sqref="I496">
    <cfRule type="duplicateValues" dxfId="541" priority="688"/>
  </conditionalFormatting>
  <conditionalFormatting sqref="I496">
    <cfRule type="duplicateValues" dxfId="540" priority="687"/>
  </conditionalFormatting>
  <conditionalFormatting sqref="I496">
    <cfRule type="duplicateValues" dxfId="539" priority="686"/>
  </conditionalFormatting>
  <conditionalFormatting sqref="I500">
    <cfRule type="duplicateValues" dxfId="538" priority="685"/>
  </conditionalFormatting>
  <conditionalFormatting sqref="I500">
    <cfRule type="duplicateValues" dxfId="537" priority="684"/>
  </conditionalFormatting>
  <conditionalFormatting sqref="I500">
    <cfRule type="duplicateValues" dxfId="536" priority="683"/>
  </conditionalFormatting>
  <conditionalFormatting sqref="I504">
    <cfRule type="duplicateValues" dxfId="535" priority="682"/>
  </conditionalFormatting>
  <conditionalFormatting sqref="I504">
    <cfRule type="duplicateValues" dxfId="534" priority="681"/>
  </conditionalFormatting>
  <conditionalFormatting sqref="I504">
    <cfRule type="duplicateValues" dxfId="533" priority="680"/>
  </conditionalFormatting>
  <conditionalFormatting sqref="I508">
    <cfRule type="duplicateValues" dxfId="532" priority="679"/>
  </conditionalFormatting>
  <conditionalFormatting sqref="I508">
    <cfRule type="duplicateValues" dxfId="531" priority="678"/>
  </conditionalFormatting>
  <conditionalFormatting sqref="I508">
    <cfRule type="duplicateValues" dxfId="530" priority="677"/>
  </conditionalFormatting>
  <conditionalFormatting sqref="I499">
    <cfRule type="duplicateValues" dxfId="529" priority="676"/>
  </conditionalFormatting>
  <conditionalFormatting sqref="I499">
    <cfRule type="duplicateValues" dxfId="528" priority="675"/>
  </conditionalFormatting>
  <conditionalFormatting sqref="I499">
    <cfRule type="duplicateValues" dxfId="527" priority="674"/>
  </conditionalFormatting>
  <conditionalFormatting sqref="I495">
    <cfRule type="duplicateValues" dxfId="526" priority="673"/>
  </conditionalFormatting>
  <conditionalFormatting sqref="I495">
    <cfRule type="duplicateValues" dxfId="525" priority="672"/>
  </conditionalFormatting>
  <conditionalFormatting sqref="I495">
    <cfRule type="duplicateValues" dxfId="524" priority="671"/>
  </conditionalFormatting>
  <conditionalFormatting sqref="I526">
    <cfRule type="duplicateValues" dxfId="523" priority="670"/>
  </conditionalFormatting>
  <conditionalFormatting sqref="I526">
    <cfRule type="duplicateValues" dxfId="522" priority="669"/>
  </conditionalFormatting>
  <conditionalFormatting sqref="I526">
    <cfRule type="duplicateValues" dxfId="521" priority="668"/>
  </conditionalFormatting>
  <conditionalFormatting sqref="I534">
    <cfRule type="duplicateValues" dxfId="520" priority="667"/>
  </conditionalFormatting>
  <conditionalFormatting sqref="I534">
    <cfRule type="duplicateValues" dxfId="519" priority="666"/>
  </conditionalFormatting>
  <conditionalFormatting sqref="I534">
    <cfRule type="duplicateValues" dxfId="518" priority="665"/>
  </conditionalFormatting>
  <conditionalFormatting sqref="I525">
    <cfRule type="duplicateValues" dxfId="517" priority="664"/>
  </conditionalFormatting>
  <conditionalFormatting sqref="I525">
    <cfRule type="duplicateValues" dxfId="516" priority="663"/>
  </conditionalFormatting>
  <conditionalFormatting sqref="I525">
    <cfRule type="duplicateValues" dxfId="515" priority="662"/>
  </conditionalFormatting>
  <conditionalFormatting sqref="I519">
    <cfRule type="duplicateValues" dxfId="514" priority="661"/>
  </conditionalFormatting>
  <conditionalFormatting sqref="I519">
    <cfRule type="duplicateValues" dxfId="513" priority="660"/>
  </conditionalFormatting>
  <conditionalFormatting sqref="I519">
    <cfRule type="duplicateValues" dxfId="512" priority="659"/>
  </conditionalFormatting>
  <conditionalFormatting sqref="I524">
    <cfRule type="duplicateValues" dxfId="511" priority="655"/>
  </conditionalFormatting>
  <conditionalFormatting sqref="I524">
    <cfRule type="duplicateValues" dxfId="510" priority="654"/>
  </conditionalFormatting>
  <conditionalFormatting sqref="I524">
    <cfRule type="duplicateValues" dxfId="509" priority="653"/>
  </conditionalFormatting>
  <conditionalFormatting sqref="I518">
    <cfRule type="duplicateValues" dxfId="508" priority="643"/>
  </conditionalFormatting>
  <conditionalFormatting sqref="I518">
    <cfRule type="duplicateValues" dxfId="507" priority="642"/>
  </conditionalFormatting>
  <conditionalFormatting sqref="I518">
    <cfRule type="duplicateValues" dxfId="506" priority="641"/>
  </conditionalFormatting>
  <conditionalFormatting sqref="I548">
    <cfRule type="duplicateValues" dxfId="505" priority="640"/>
  </conditionalFormatting>
  <conditionalFormatting sqref="I548">
    <cfRule type="duplicateValues" dxfId="504" priority="639"/>
  </conditionalFormatting>
  <conditionalFormatting sqref="I548">
    <cfRule type="duplicateValues" dxfId="503" priority="638"/>
  </conditionalFormatting>
  <conditionalFormatting sqref="I547">
    <cfRule type="duplicateValues" dxfId="502" priority="634"/>
  </conditionalFormatting>
  <conditionalFormatting sqref="I547">
    <cfRule type="duplicateValues" dxfId="501" priority="633"/>
  </conditionalFormatting>
  <conditionalFormatting sqref="I547">
    <cfRule type="duplicateValues" dxfId="500" priority="632"/>
  </conditionalFormatting>
  <conditionalFormatting sqref="I538">
    <cfRule type="duplicateValues" dxfId="499" priority="631"/>
  </conditionalFormatting>
  <conditionalFormatting sqref="I538">
    <cfRule type="duplicateValues" dxfId="498" priority="630"/>
  </conditionalFormatting>
  <conditionalFormatting sqref="I538">
    <cfRule type="duplicateValues" dxfId="497" priority="629"/>
  </conditionalFormatting>
  <conditionalFormatting sqref="I546">
    <cfRule type="duplicateValues" dxfId="496" priority="628"/>
  </conditionalFormatting>
  <conditionalFormatting sqref="I546">
    <cfRule type="duplicateValues" dxfId="495" priority="627"/>
  </conditionalFormatting>
  <conditionalFormatting sqref="I546">
    <cfRule type="duplicateValues" dxfId="494" priority="626"/>
  </conditionalFormatting>
  <conditionalFormatting sqref="I537">
    <cfRule type="duplicateValues" dxfId="493" priority="625"/>
  </conditionalFormatting>
  <conditionalFormatting sqref="I537">
    <cfRule type="duplicateValues" dxfId="492" priority="624"/>
  </conditionalFormatting>
  <conditionalFormatting sqref="I537">
    <cfRule type="duplicateValues" dxfId="491" priority="623"/>
  </conditionalFormatting>
  <conditionalFormatting sqref="I550">
    <cfRule type="duplicateValues" dxfId="490" priority="622"/>
  </conditionalFormatting>
  <conditionalFormatting sqref="I550">
    <cfRule type="duplicateValues" dxfId="489" priority="621"/>
  </conditionalFormatting>
  <conditionalFormatting sqref="I550">
    <cfRule type="duplicateValues" dxfId="488" priority="620"/>
  </conditionalFormatting>
  <conditionalFormatting sqref="I540">
    <cfRule type="duplicateValues" dxfId="487" priority="619"/>
  </conditionalFormatting>
  <conditionalFormatting sqref="I540">
    <cfRule type="duplicateValues" dxfId="486" priority="618"/>
  </conditionalFormatting>
  <conditionalFormatting sqref="I540">
    <cfRule type="duplicateValues" dxfId="485" priority="617"/>
  </conditionalFormatting>
  <conditionalFormatting sqref="I541">
    <cfRule type="duplicateValues" dxfId="484" priority="616"/>
  </conditionalFormatting>
  <conditionalFormatting sqref="I541">
    <cfRule type="duplicateValues" dxfId="483" priority="615"/>
  </conditionalFormatting>
  <conditionalFormatting sqref="I541">
    <cfRule type="duplicateValues" dxfId="482" priority="614"/>
  </conditionalFormatting>
  <conditionalFormatting sqref="I568">
    <cfRule type="duplicateValues" dxfId="481" priority="613"/>
  </conditionalFormatting>
  <conditionalFormatting sqref="I568">
    <cfRule type="duplicateValues" dxfId="480" priority="612"/>
  </conditionalFormatting>
  <conditionalFormatting sqref="I568">
    <cfRule type="duplicateValues" dxfId="479" priority="611"/>
  </conditionalFormatting>
  <conditionalFormatting sqref="I567">
    <cfRule type="duplicateValues" dxfId="478" priority="607"/>
  </conditionalFormatting>
  <conditionalFormatting sqref="I567">
    <cfRule type="duplicateValues" dxfId="477" priority="606"/>
  </conditionalFormatting>
  <conditionalFormatting sqref="I567">
    <cfRule type="duplicateValues" dxfId="476" priority="605"/>
  </conditionalFormatting>
  <conditionalFormatting sqref="I560">
    <cfRule type="duplicateValues" dxfId="475" priority="604"/>
  </conditionalFormatting>
  <conditionalFormatting sqref="I560">
    <cfRule type="duplicateValues" dxfId="474" priority="603"/>
  </conditionalFormatting>
  <conditionalFormatting sqref="I560">
    <cfRule type="duplicateValues" dxfId="473" priority="602"/>
  </conditionalFormatting>
  <conditionalFormatting sqref="I566">
    <cfRule type="duplicateValues" dxfId="472" priority="601"/>
  </conditionalFormatting>
  <conditionalFormatting sqref="I566">
    <cfRule type="duplicateValues" dxfId="471" priority="600"/>
  </conditionalFormatting>
  <conditionalFormatting sqref="I566">
    <cfRule type="duplicateValues" dxfId="470" priority="599"/>
  </conditionalFormatting>
  <conditionalFormatting sqref="I559">
    <cfRule type="duplicateValues" dxfId="469" priority="598"/>
  </conditionalFormatting>
  <conditionalFormatting sqref="I559">
    <cfRule type="duplicateValues" dxfId="468" priority="597"/>
  </conditionalFormatting>
  <conditionalFormatting sqref="I559">
    <cfRule type="duplicateValues" dxfId="467" priority="596"/>
  </conditionalFormatting>
  <conditionalFormatting sqref="I570">
    <cfRule type="duplicateValues" dxfId="466" priority="595"/>
  </conditionalFormatting>
  <conditionalFormatting sqref="I570">
    <cfRule type="duplicateValues" dxfId="465" priority="594"/>
  </conditionalFormatting>
  <conditionalFormatting sqref="I570">
    <cfRule type="duplicateValues" dxfId="464" priority="593"/>
  </conditionalFormatting>
  <conditionalFormatting sqref="I562">
    <cfRule type="duplicateValues" dxfId="463" priority="592"/>
  </conditionalFormatting>
  <conditionalFormatting sqref="I562">
    <cfRule type="duplicateValues" dxfId="462" priority="591"/>
  </conditionalFormatting>
  <conditionalFormatting sqref="I562">
    <cfRule type="duplicateValues" dxfId="461" priority="590"/>
  </conditionalFormatting>
  <conditionalFormatting sqref="I590">
    <cfRule type="duplicateValues" dxfId="460" priority="586"/>
  </conditionalFormatting>
  <conditionalFormatting sqref="I590">
    <cfRule type="duplicateValues" dxfId="459" priority="585"/>
  </conditionalFormatting>
  <conditionalFormatting sqref="I590">
    <cfRule type="duplicateValues" dxfId="458" priority="584"/>
  </conditionalFormatting>
  <conditionalFormatting sqref="I589">
    <cfRule type="duplicateValues" dxfId="457" priority="580"/>
  </conditionalFormatting>
  <conditionalFormatting sqref="I589">
    <cfRule type="duplicateValues" dxfId="456" priority="579"/>
  </conditionalFormatting>
  <conditionalFormatting sqref="I589">
    <cfRule type="duplicateValues" dxfId="455" priority="578"/>
  </conditionalFormatting>
  <conditionalFormatting sqref="I581">
    <cfRule type="duplicateValues" dxfId="454" priority="577"/>
  </conditionalFormatting>
  <conditionalFormatting sqref="I581">
    <cfRule type="duplicateValues" dxfId="453" priority="576"/>
  </conditionalFormatting>
  <conditionalFormatting sqref="I581">
    <cfRule type="duplicateValues" dxfId="452" priority="575"/>
  </conditionalFormatting>
  <conditionalFormatting sqref="I588">
    <cfRule type="duplicateValues" dxfId="451" priority="574"/>
  </conditionalFormatting>
  <conditionalFormatting sqref="I588">
    <cfRule type="duplicateValues" dxfId="450" priority="573"/>
  </conditionalFormatting>
  <conditionalFormatting sqref="I588">
    <cfRule type="duplicateValues" dxfId="449" priority="572"/>
  </conditionalFormatting>
  <conditionalFormatting sqref="I579">
    <cfRule type="duplicateValues" dxfId="448" priority="571"/>
  </conditionalFormatting>
  <conditionalFormatting sqref="I579">
    <cfRule type="duplicateValues" dxfId="447" priority="570"/>
  </conditionalFormatting>
  <conditionalFormatting sqref="I579">
    <cfRule type="duplicateValues" dxfId="446" priority="569"/>
  </conditionalFormatting>
  <conditionalFormatting sqref="I583">
    <cfRule type="duplicateValues" dxfId="445" priority="565"/>
  </conditionalFormatting>
  <conditionalFormatting sqref="I583">
    <cfRule type="duplicateValues" dxfId="444" priority="564"/>
  </conditionalFormatting>
  <conditionalFormatting sqref="I583">
    <cfRule type="duplicateValues" dxfId="443" priority="563"/>
  </conditionalFormatting>
  <conditionalFormatting sqref="I580">
    <cfRule type="duplicateValues" dxfId="442" priority="562"/>
  </conditionalFormatting>
  <conditionalFormatting sqref="I580">
    <cfRule type="duplicateValues" dxfId="441" priority="561"/>
  </conditionalFormatting>
  <conditionalFormatting sqref="I580">
    <cfRule type="duplicateValues" dxfId="440" priority="560"/>
  </conditionalFormatting>
  <conditionalFormatting sqref="I611">
    <cfRule type="duplicateValues" dxfId="439" priority="559"/>
  </conditionalFormatting>
  <conditionalFormatting sqref="I611">
    <cfRule type="duplicateValues" dxfId="438" priority="558"/>
  </conditionalFormatting>
  <conditionalFormatting sqref="I611">
    <cfRule type="duplicateValues" dxfId="437" priority="557"/>
  </conditionalFormatting>
  <conditionalFormatting sqref="I618">
    <cfRule type="duplicateValues" dxfId="436" priority="556"/>
  </conditionalFormatting>
  <conditionalFormatting sqref="I618">
    <cfRule type="duplicateValues" dxfId="435" priority="555"/>
  </conditionalFormatting>
  <conditionalFormatting sqref="I618">
    <cfRule type="duplicateValues" dxfId="434" priority="554"/>
  </conditionalFormatting>
  <conditionalFormatting sqref="I610">
    <cfRule type="duplicateValues" dxfId="433" priority="553"/>
  </conditionalFormatting>
  <conditionalFormatting sqref="I610">
    <cfRule type="duplicateValues" dxfId="432" priority="552"/>
  </conditionalFormatting>
  <conditionalFormatting sqref="I610">
    <cfRule type="duplicateValues" dxfId="431" priority="551"/>
  </conditionalFormatting>
  <conditionalFormatting sqref="I602">
    <cfRule type="duplicateValues" dxfId="430" priority="550"/>
  </conditionalFormatting>
  <conditionalFormatting sqref="I602">
    <cfRule type="duplicateValues" dxfId="429" priority="549"/>
  </conditionalFormatting>
  <conditionalFormatting sqref="I602">
    <cfRule type="duplicateValues" dxfId="428" priority="548"/>
  </conditionalFormatting>
  <conditionalFormatting sqref="I609">
    <cfRule type="duplicateValues" dxfId="427" priority="547"/>
  </conditionalFormatting>
  <conditionalFormatting sqref="I609">
    <cfRule type="duplicateValues" dxfId="426" priority="546"/>
  </conditionalFormatting>
  <conditionalFormatting sqref="I609">
    <cfRule type="duplicateValues" dxfId="425" priority="545"/>
  </conditionalFormatting>
  <conditionalFormatting sqref="I600">
    <cfRule type="duplicateValues" dxfId="424" priority="544"/>
  </conditionalFormatting>
  <conditionalFormatting sqref="I600">
    <cfRule type="duplicateValues" dxfId="423" priority="543"/>
  </conditionalFormatting>
  <conditionalFormatting sqref="I600">
    <cfRule type="duplicateValues" dxfId="422" priority="542"/>
  </conditionalFormatting>
  <conditionalFormatting sqref="I604:I605">
    <cfRule type="duplicateValues" dxfId="421" priority="541"/>
  </conditionalFormatting>
  <conditionalFormatting sqref="I604:I605">
    <cfRule type="duplicateValues" dxfId="420" priority="540"/>
  </conditionalFormatting>
  <conditionalFormatting sqref="I604:I605">
    <cfRule type="duplicateValues" dxfId="419" priority="539"/>
  </conditionalFormatting>
  <conditionalFormatting sqref="I601">
    <cfRule type="duplicateValues" dxfId="418" priority="538"/>
  </conditionalFormatting>
  <conditionalFormatting sqref="I601">
    <cfRule type="duplicateValues" dxfId="417" priority="537"/>
  </conditionalFormatting>
  <conditionalFormatting sqref="I601">
    <cfRule type="duplicateValues" dxfId="416" priority="536"/>
  </conditionalFormatting>
  <conditionalFormatting sqref="I630">
    <cfRule type="duplicateValues" dxfId="415" priority="535"/>
  </conditionalFormatting>
  <conditionalFormatting sqref="I630">
    <cfRule type="duplicateValues" dxfId="414" priority="534"/>
  </conditionalFormatting>
  <conditionalFormatting sqref="I630">
    <cfRule type="duplicateValues" dxfId="413" priority="533"/>
  </conditionalFormatting>
  <conditionalFormatting sqref="I637">
    <cfRule type="duplicateValues" dxfId="412" priority="532"/>
  </conditionalFormatting>
  <conditionalFormatting sqref="I637">
    <cfRule type="duplicateValues" dxfId="411" priority="531"/>
  </conditionalFormatting>
  <conditionalFormatting sqref="I637">
    <cfRule type="duplicateValues" dxfId="410" priority="530"/>
  </conditionalFormatting>
  <conditionalFormatting sqref="I629">
    <cfRule type="duplicateValues" dxfId="409" priority="529"/>
  </conditionalFormatting>
  <conditionalFormatting sqref="I629">
    <cfRule type="duplicateValues" dxfId="408" priority="528"/>
  </conditionalFormatting>
  <conditionalFormatting sqref="I629">
    <cfRule type="duplicateValues" dxfId="407" priority="527"/>
  </conditionalFormatting>
  <conditionalFormatting sqref="I621">
    <cfRule type="duplicateValues" dxfId="406" priority="526"/>
  </conditionalFormatting>
  <conditionalFormatting sqref="I621">
    <cfRule type="duplicateValues" dxfId="405" priority="525"/>
  </conditionalFormatting>
  <conditionalFormatting sqref="I621">
    <cfRule type="duplicateValues" dxfId="404" priority="524"/>
  </conditionalFormatting>
  <conditionalFormatting sqref="I628">
    <cfRule type="duplicateValues" dxfId="403" priority="523"/>
  </conditionalFormatting>
  <conditionalFormatting sqref="I628">
    <cfRule type="duplicateValues" dxfId="402" priority="522"/>
  </conditionalFormatting>
  <conditionalFormatting sqref="I628">
    <cfRule type="duplicateValues" dxfId="401" priority="521"/>
  </conditionalFormatting>
  <conditionalFormatting sqref="I623:I624">
    <cfRule type="duplicateValues" dxfId="400" priority="517"/>
  </conditionalFormatting>
  <conditionalFormatting sqref="I623:I624">
    <cfRule type="duplicateValues" dxfId="399" priority="516"/>
  </conditionalFormatting>
  <conditionalFormatting sqref="I623:I624">
    <cfRule type="duplicateValues" dxfId="398" priority="515"/>
  </conditionalFormatting>
  <conditionalFormatting sqref="I650">
    <cfRule type="duplicateValues" dxfId="397" priority="511"/>
  </conditionalFormatting>
  <conditionalFormatting sqref="I650">
    <cfRule type="duplicateValues" dxfId="396" priority="510"/>
  </conditionalFormatting>
  <conditionalFormatting sqref="I650">
    <cfRule type="duplicateValues" dxfId="395" priority="509"/>
  </conditionalFormatting>
  <conditionalFormatting sqref="I657">
    <cfRule type="duplicateValues" dxfId="394" priority="508"/>
  </conditionalFormatting>
  <conditionalFormatting sqref="I657">
    <cfRule type="duplicateValues" dxfId="393" priority="507"/>
  </conditionalFormatting>
  <conditionalFormatting sqref="I657">
    <cfRule type="duplicateValues" dxfId="392" priority="506"/>
  </conditionalFormatting>
  <conditionalFormatting sqref="I649">
    <cfRule type="duplicateValues" dxfId="391" priority="505"/>
  </conditionalFormatting>
  <conditionalFormatting sqref="I649">
    <cfRule type="duplicateValues" dxfId="390" priority="504"/>
  </conditionalFormatting>
  <conditionalFormatting sqref="I649">
    <cfRule type="duplicateValues" dxfId="389" priority="503"/>
  </conditionalFormatting>
  <conditionalFormatting sqref="I641">
    <cfRule type="duplicateValues" dxfId="388" priority="502"/>
  </conditionalFormatting>
  <conditionalFormatting sqref="I641">
    <cfRule type="duplicateValues" dxfId="387" priority="501"/>
  </conditionalFormatting>
  <conditionalFormatting sqref="I641">
    <cfRule type="duplicateValues" dxfId="386" priority="500"/>
  </conditionalFormatting>
  <conditionalFormatting sqref="I648">
    <cfRule type="duplicateValues" dxfId="385" priority="499"/>
  </conditionalFormatting>
  <conditionalFormatting sqref="I648">
    <cfRule type="duplicateValues" dxfId="384" priority="498"/>
  </conditionalFormatting>
  <conditionalFormatting sqref="I648">
    <cfRule type="duplicateValues" dxfId="383" priority="497"/>
  </conditionalFormatting>
  <conditionalFormatting sqref="I643">
    <cfRule type="duplicateValues" dxfId="382" priority="496"/>
  </conditionalFormatting>
  <conditionalFormatting sqref="I643">
    <cfRule type="duplicateValues" dxfId="381" priority="495"/>
  </conditionalFormatting>
  <conditionalFormatting sqref="I643">
    <cfRule type="duplicateValues" dxfId="380" priority="494"/>
  </conditionalFormatting>
  <conditionalFormatting sqref="I640">
    <cfRule type="duplicateValues" dxfId="379" priority="490"/>
  </conditionalFormatting>
  <conditionalFormatting sqref="I640">
    <cfRule type="duplicateValues" dxfId="378" priority="489"/>
  </conditionalFormatting>
  <conditionalFormatting sqref="I640">
    <cfRule type="duplicateValues" dxfId="377" priority="488"/>
  </conditionalFormatting>
  <conditionalFormatting sqref="I644">
    <cfRule type="duplicateValues" dxfId="376" priority="487"/>
  </conditionalFormatting>
  <conditionalFormatting sqref="I644">
    <cfRule type="duplicateValues" dxfId="375" priority="486"/>
  </conditionalFormatting>
  <conditionalFormatting sqref="I644">
    <cfRule type="duplicateValues" dxfId="374" priority="485"/>
  </conditionalFormatting>
  <conditionalFormatting sqref="I669">
    <cfRule type="duplicateValues" dxfId="373" priority="484"/>
  </conditionalFormatting>
  <conditionalFormatting sqref="I669">
    <cfRule type="duplicateValues" dxfId="372" priority="483"/>
  </conditionalFormatting>
  <conditionalFormatting sqref="I669">
    <cfRule type="duplicateValues" dxfId="371" priority="482"/>
  </conditionalFormatting>
  <conditionalFormatting sqref="I676">
    <cfRule type="duplicateValues" dxfId="370" priority="481"/>
  </conditionalFormatting>
  <conditionalFormatting sqref="I676">
    <cfRule type="duplicateValues" dxfId="369" priority="480"/>
  </conditionalFormatting>
  <conditionalFormatting sqref="I676">
    <cfRule type="duplicateValues" dxfId="368" priority="479"/>
  </conditionalFormatting>
  <conditionalFormatting sqref="I668">
    <cfRule type="duplicateValues" dxfId="367" priority="478"/>
  </conditionalFormatting>
  <conditionalFormatting sqref="I668">
    <cfRule type="duplicateValues" dxfId="366" priority="477"/>
  </conditionalFormatting>
  <conditionalFormatting sqref="I668">
    <cfRule type="duplicateValues" dxfId="365" priority="476"/>
  </conditionalFormatting>
  <conditionalFormatting sqref="I661:I662">
    <cfRule type="duplicateValues" dxfId="364" priority="475"/>
  </conditionalFormatting>
  <conditionalFormatting sqref="I661:I662">
    <cfRule type="duplicateValues" dxfId="363" priority="474"/>
  </conditionalFormatting>
  <conditionalFormatting sqref="I661:I662">
    <cfRule type="duplicateValues" dxfId="362" priority="473"/>
  </conditionalFormatting>
  <conditionalFormatting sqref="I667">
    <cfRule type="duplicateValues" dxfId="361" priority="472"/>
  </conditionalFormatting>
  <conditionalFormatting sqref="I667">
    <cfRule type="duplicateValues" dxfId="360" priority="471"/>
  </conditionalFormatting>
  <conditionalFormatting sqref="I667">
    <cfRule type="duplicateValues" dxfId="359" priority="470"/>
  </conditionalFormatting>
  <conditionalFormatting sqref="I663">
    <cfRule type="duplicateValues" dxfId="358" priority="469"/>
  </conditionalFormatting>
  <conditionalFormatting sqref="I663">
    <cfRule type="duplicateValues" dxfId="357" priority="468"/>
  </conditionalFormatting>
  <conditionalFormatting sqref="I663">
    <cfRule type="duplicateValues" dxfId="356" priority="467"/>
  </conditionalFormatting>
  <conditionalFormatting sqref="I660">
    <cfRule type="duplicateValues" dxfId="355" priority="466"/>
  </conditionalFormatting>
  <conditionalFormatting sqref="I660">
    <cfRule type="duplicateValues" dxfId="354" priority="465"/>
  </conditionalFormatting>
  <conditionalFormatting sqref="I660">
    <cfRule type="duplicateValues" dxfId="353" priority="464"/>
  </conditionalFormatting>
  <conditionalFormatting sqref="I688">
    <cfRule type="duplicateValues" dxfId="352" priority="460"/>
  </conditionalFormatting>
  <conditionalFormatting sqref="I688">
    <cfRule type="duplicateValues" dxfId="351" priority="459"/>
  </conditionalFormatting>
  <conditionalFormatting sqref="I688">
    <cfRule type="duplicateValues" dxfId="350" priority="458"/>
  </conditionalFormatting>
  <conditionalFormatting sqref="I696:I697">
    <cfRule type="duplicateValues" dxfId="349" priority="457"/>
  </conditionalFormatting>
  <conditionalFormatting sqref="I696:I697">
    <cfRule type="duplicateValues" dxfId="348" priority="456"/>
  </conditionalFormatting>
  <conditionalFormatting sqref="I696:I697">
    <cfRule type="duplicateValues" dxfId="347" priority="455"/>
  </conditionalFormatting>
  <conditionalFormatting sqref="I687">
    <cfRule type="duplicateValues" dxfId="346" priority="454"/>
  </conditionalFormatting>
  <conditionalFormatting sqref="I687">
    <cfRule type="duplicateValues" dxfId="345" priority="453"/>
  </conditionalFormatting>
  <conditionalFormatting sqref="I687">
    <cfRule type="duplicateValues" dxfId="344" priority="452"/>
  </conditionalFormatting>
  <conditionalFormatting sqref="I680:I681">
    <cfRule type="duplicateValues" dxfId="343" priority="451"/>
  </conditionalFormatting>
  <conditionalFormatting sqref="I680:I681">
    <cfRule type="duplicateValues" dxfId="342" priority="450"/>
  </conditionalFormatting>
  <conditionalFormatting sqref="I680:I681">
    <cfRule type="duplicateValues" dxfId="341" priority="449"/>
  </conditionalFormatting>
  <conditionalFormatting sqref="I686">
    <cfRule type="duplicateValues" dxfId="340" priority="448"/>
  </conditionalFormatting>
  <conditionalFormatting sqref="I686">
    <cfRule type="duplicateValues" dxfId="339" priority="447"/>
  </conditionalFormatting>
  <conditionalFormatting sqref="I686">
    <cfRule type="duplicateValues" dxfId="338" priority="446"/>
  </conditionalFormatting>
  <conditionalFormatting sqref="I679">
    <cfRule type="duplicateValues" dxfId="337" priority="442"/>
  </conditionalFormatting>
  <conditionalFormatting sqref="I679">
    <cfRule type="duplicateValues" dxfId="336" priority="441"/>
  </conditionalFormatting>
  <conditionalFormatting sqref="I679">
    <cfRule type="duplicateValues" dxfId="335" priority="440"/>
  </conditionalFormatting>
  <conditionalFormatting sqref="I682">
    <cfRule type="duplicateValues" dxfId="334" priority="439"/>
  </conditionalFormatting>
  <conditionalFormatting sqref="I682">
    <cfRule type="duplicateValues" dxfId="333" priority="438"/>
  </conditionalFormatting>
  <conditionalFormatting sqref="I682">
    <cfRule type="duplicateValues" dxfId="332" priority="437"/>
  </conditionalFormatting>
  <conditionalFormatting sqref="I709">
    <cfRule type="duplicateValues" dxfId="331" priority="436"/>
  </conditionalFormatting>
  <conditionalFormatting sqref="I709">
    <cfRule type="duplicateValues" dxfId="330" priority="435"/>
  </conditionalFormatting>
  <conditionalFormatting sqref="I709">
    <cfRule type="duplicateValues" dxfId="329" priority="434"/>
  </conditionalFormatting>
  <conditionalFormatting sqref="I708">
    <cfRule type="duplicateValues" dxfId="328" priority="430"/>
  </conditionalFormatting>
  <conditionalFormatting sqref="I708">
    <cfRule type="duplicateValues" dxfId="327" priority="429"/>
  </conditionalFormatting>
  <conditionalFormatting sqref="I708">
    <cfRule type="duplicateValues" dxfId="326" priority="428"/>
  </conditionalFormatting>
  <conditionalFormatting sqref="I701:I702">
    <cfRule type="duplicateValues" dxfId="325" priority="427"/>
  </conditionalFormatting>
  <conditionalFormatting sqref="I701:I702">
    <cfRule type="duplicateValues" dxfId="324" priority="426"/>
  </conditionalFormatting>
  <conditionalFormatting sqref="I701:I702">
    <cfRule type="duplicateValues" dxfId="323" priority="425"/>
  </conditionalFormatting>
  <conditionalFormatting sqref="I707">
    <cfRule type="duplicateValues" dxfId="322" priority="424"/>
  </conditionalFormatting>
  <conditionalFormatting sqref="I707">
    <cfRule type="duplicateValues" dxfId="321" priority="423"/>
  </conditionalFormatting>
  <conditionalFormatting sqref="I707">
    <cfRule type="duplicateValues" dxfId="320" priority="422"/>
  </conditionalFormatting>
  <conditionalFormatting sqref="I700">
    <cfRule type="duplicateValues" dxfId="319" priority="418"/>
  </conditionalFormatting>
  <conditionalFormatting sqref="I700">
    <cfRule type="duplicateValues" dxfId="318" priority="417"/>
  </conditionalFormatting>
  <conditionalFormatting sqref="I700">
    <cfRule type="duplicateValues" dxfId="317" priority="416"/>
  </conditionalFormatting>
  <conditionalFormatting sqref="I703">
    <cfRule type="duplicateValues" dxfId="316" priority="415"/>
  </conditionalFormatting>
  <conditionalFormatting sqref="I703">
    <cfRule type="duplicateValues" dxfId="315" priority="414"/>
  </conditionalFormatting>
  <conditionalFormatting sqref="I703">
    <cfRule type="duplicateValues" dxfId="314" priority="413"/>
  </conditionalFormatting>
  <conditionalFormatting sqref="I716">
    <cfRule type="duplicateValues" dxfId="313" priority="839"/>
  </conditionalFormatting>
  <conditionalFormatting sqref="I730">
    <cfRule type="duplicateValues" dxfId="312" priority="411"/>
  </conditionalFormatting>
  <conditionalFormatting sqref="I730">
    <cfRule type="duplicateValues" dxfId="311" priority="410"/>
  </conditionalFormatting>
  <conditionalFormatting sqref="I730">
    <cfRule type="duplicateValues" dxfId="310" priority="409"/>
  </conditionalFormatting>
  <conditionalFormatting sqref="I721:I722">
    <cfRule type="duplicateValues" dxfId="309" priority="405"/>
  </conditionalFormatting>
  <conditionalFormatting sqref="I721:I722">
    <cfRule type="duplicateValues" dxfId="308" priority="404"/>
  </conditionalFormatting>
  <conditionalFormatting sqref="I721:I722">
    <cfRule type="duplicateValues" dxfId="307" priority="403"/>
  </conditionalFormatting>
  <conditionalFormatting sqref="I720">
    <cfRule type="duplicateValues" dxfId="306" priority="399"/>
  </conditionalFormatting>
  <conditionalFormatting sqref="I720">
    <cfRule type="duplicateValues" dxfId="305" priority="398"/>
  </conditionalFormatting>
  <conditionalFormatting sqref="I720">
    <cfRule type="duplicateValues" dxfId="304" priority="397"/>
  </conditionalFormatting>
  <conditionalFormatting sqref="I723">
    <cfRule type="duplicateValues" dxfId="303" priority="396"/>
  </conditionalFormatting>
  <conditionalFormatting sqref="I723">
    <cfRule type="duplicateValues" dxfId="302" priority="395"/>
  </conditionalFormatting>
  <conditionalFormatting sqref="I723">
    <cfRule type="duplicateValues" dxfId="301" priority="394"/>
  </conditionalFormatting>
  <conditionalFormatting sqref="I737:I738">
    <cfRule type="duplicateValues" dxfId="300" priority="412"/>
  </conditionalFormatting>
  <conditionalFormatting sqref="I719">
    <cfRule type="duplicateValues" dxfId="299" priority="393"/>
  </conditionalFormatting>
  <conditionalFormatting sqref="I719">
    <cfRule type="duplicateValues" dxfId="298" priority="392"/>
  </conditionalFormatting>
  <conditionalFormatting sqref="I719">
    <cfRule type="duplicateValues" dxfId="297" priority="391"/>
  </conditionalFormatting>
  <conditionalFormatting sqref="I725">
    <cfRule type="duplicateValues" dxfId="296" priority="390"/>
  </conditionalFormatting>
  <conditionalFormatting sqref="I725">
    <cfRule type="duplicateValues" dxfId="295" priority="389"/>
  </conditionalFormatting>
  <conditionalFormatting sqref="I725">
    <cfRule type="duplicateValues" dxfId="294" priority="388"/>
  </conditionalFormatting>
  <conditionalFormatting sqref="I726">
    <cfRule type="duplicateValues" dxfId="293" priority="387"/>
  </conditionalFormatting>
  <conditionalFormatting sqref="I726">
    <cfRule type="duplicateValues" dxfId="292" priority="386"/>
  </conditionalFormatting>
  <conditionalFormatting sqref="I726">
    <cfRule type="duplicateValues" dxfId="291" priority="385"/>
  </conditionalFormatting>
  <conditionalFormatting sqref="I729">
    <cfRule type="duplicateValues" dxfId="290" priority="384"/>
  </conditionalFormatting>
  <conditionalFormatting sqref="I729">
    <cfRule type="duplicateValues" dxfId="289" priority="383"/>
  </conditionalFormatting>
  <conditionalFormatting sqref="I729">
    <cfRule type="duplicateValues" dxfId="288" priority="382"/>
  </conditionalFormatting>
  <conditionalFormatting sqref="I750">
    <cfRule type="duplicateValues" dxfId="287" priority="380"/>
  </conditionalFormatting>
  <conditionalFormatting sqref="I750">
    <cfRule type="duplicateValues" dxfId="286" priority="379"/>
  </conditionalFormatting>
  <conditionalFormatting sqref="I750">
    <cfRule type="duplicateValues" dxfId="285" priority="378"/>
  </conditionalFormatting>
  <conditionalFormatting sqref="I742:I743">
    <cfRule type="duplicateValues" dxfId="284" priority="377"/>
  </conditionalFormatting>
  <conditionalFormatting sqref="I742:I743">
    <cfRule type="duplicateValues" dxfId="283" priority="376"/>
  </conditionalFormatting>
  <conditionalFormatting sqref="I742:I743">
    <cfRule type="duplicateValues" dxfId="282" priority="375"/>
  </conditionalFormatting>
  <conditionalFormatting sqref="I744">
    <cfRule type="duplicateValues" dxfId="281" priority="371"/>
  </conditionalFormatting>
  <conditionalFormatting sqref="I744">
    <cfRule type="duplicateValues" dxfId="280" priority="370"/>
  </conditionalFormatting>
  <conditionalFormatting sqref="I744">
    <cfRule type="duplicateValues" dxfId="279" priority="369"/>
  </conditionalFormatting>
  <conditionalFormatting sqref="I756">
    <cfRule type="duplicateValues" dxfId="278" priority="381"/>
  </conditionalFormatting>
  <conditionalFormatting sqref="I741">
    <cfRule type="duplicateValues" dxfId="277" priority="368"/>
  </conditionalFormatting>
  <conditionalFormatting sqref="I741">
    <cfRule type="duplicateValues" dxfId="276" priority="367"/>
  </conditionalFormatting>
  <conditionalFormatting sqref="I741">
    <cfRule type="duplicateValues" dxfId="275" priority="366"/>
  </conditionalFormatting>
  <conditionalFormatting sqref="I749">
    <cfRule type="duplicateValues" dxfId="274" priority="359"/>
  </conditionalFormatting>
  <conditionalFormatting sqref="I749">
    <cfRule type="duplicateValues" dxfId="273" priority="358"/>
  </conditionalFormatting>
  <conditionalFormatting sqref="I749">
    <cfRule type="duplicateValues" dxfId="272" priority="357"/>
  </conditionalFormatting>
  <conditionalFormatting sqref="I748">
    <cfRule type="duplicateValues" dxfId="271" priority="356"/>
  </conditionalFormatting>
  <conditionalFormatting sqref="I748">
    <cfRule type="duplicateValues" dxfId="270" priority="355"/>
  </conditionalFormatting>
  <conditionalFormatting sqref="I748">
    <cfRule type="duplicateValues" dxfId="269" priority="354"/>
  </conditionalFormatting>
  <conditionalFormatting sqref="I766">
    <cfRule type="duplicateValues" dxfId="268" priority="352"/>
  </conditionalFormatting>
  <conditionalFormatting sqref="I766">
    <cfRule type="duplicateValues" dxfId="267" priority="351"/>
  </conditionalFormatting>
  <conditionalFormatting sqref="I766">
    <cfRule type="duplicateValues" dxfId="266" priority="350"/>
  </conditionalFormatting>
  <conditionalFormatting sqref="I760:I761">
    <cfRule type="duplicateValues" dxfId="265" priority="349"/>
  </conditionalFormatting>
  <conditionalFormatting sqref="I760:I761">
    <cfRule type="duplicateValues" dxfId="264" priority="348"/>
  </conditionalFormatting>
  <conditionalFormatting sqref="I760:I761">
    <cfRule type="duplicateValues" dxfId="263" priority="347"/>
  </conditionalFormatting>
  <conditionalFormatting sqref="I762">
    <cfRule type="duplicateValues" dxfId="262" priority="346"/>
  </conditionalFormatting>
  <conditionalFormatting sqref="I762">
    <cfRule type="duplicateValues" dxfId="261" priority="345"/>
  </conditionalFormatting>
  <conditionalFormatting sqref="I762">
    <cfRule type="duplicateValues" dxfId="260" priority="344"/>
  </conditionalFormatting>
  <conditionalFormatting sqref="I759">
    <cfRule type="duplicateValues" dxfId="259" priority="343"/>
  </conditionalFormatting>
  <conditionalFormatting sqref="I759">
    <cfRule type="duplicateValues" dxfId="258" priority="342"/>
  </conditionalFormatting>
  <conditionalFormatting sqref="I759">
    <cfRule type="duplicateValues" dxfId="257" priority="341"/>
  </conditionalFormatting>
  <conditionalFormatting sqref="I783">
    <cfRule type="duplicateValues" dxfId="256" priority="333"/>
  </conditionalFormatting>
  <conditionalFormatting sqref="I783">
    <cfRule type="duplicateValues" dxfId="255" priority="332"/>
  </conditionalFormatting>
  <conditionalFormatting sqref="I783">
    <cfRule type="duplicateValues" dxfId="254" priority="331"/>
  </conditionalFormatting>
  <conditionalFormatting sqref="I775:I776">
    <cfRule type="duplicateValues" dxfId="253" priority="330"/>
  </conditionalFormatting>
  <conditionalFormatting sqref="I775:I776">
    <cfRule type="duplicateValues" dxfId="252" priority="329"/>
  </conditionalFormatting>
  <conditionalFormatting sqref="I775:I776">
    <cfRule type="duplicateValues" dxfId="251" priority="328"/>
  </conditionalFormatting>
  <conditionalFormatting sqref="I777">
    <cfRule type="duplicateValues" dxfId="250" priority="327"/>
  </conditionalFormatting>
  <conditionalFormatting sqref="I777">
    <cfRule type="duplicateValues" dxfId="249" priority="326"/>
  </conditionalFormatting>
  <conditionalFormatting sqref="I777">
    <cfRule type="duplicateValues" dxfId="248" priority="325"/>
  </conditionalFormatting>
  <conditionalFormatting sqref="I791">
    <cfRule type="duplicateValues" dxfId="247" priority="334"/>
  </conditionalFormatting>
  <conditionalFormatting sqref="I781">
    <cfRule type="duplicateValues" dxfId="246" priority="324"/>
  </conditionalFormatting>
  <conditionalFormatting sqref="I781">
    <cfRule type="duplicateValues" dxfId="245" priority="323"/>
  </conditionalFormatting>
  <conditionalFormatting sqref="I781">
    <cfRule type="duplicateValues" dxfId="244" priority="322"/>
  </conditionalFormatting>
  <conditionalFormatting sqref="I782">
    <cfRule type="duplicateValues" dxfId="243" priority="321"/>
  </conditionalFormatting>
  <conditionalFormatting sqref="I782">
    <cfRule type="duplicateValues" dxfId="242" priority="320"/>
  </conditionalFormatting>
  <conditionalFormatting sqref="I782">
    <cfRule type="duplicateValues" dxfId="241" priority="319"/>
  </conditionalFormatting>
  <conditionalFormatting sqref="I806">
    <cfRule type="duplicateValues" dxfId="240" priority="317"/>
  </conditionalFormatting>
  <conditionalFormatting sqref="I806">
    <cfRule type="duplicateValues" dxfId="239" priority="316"/>
  </conditionalFormatting>
  <conditionalFormatting sqref="I806">
    <cfRule type="duplicateValues" dxfId="238" priority="315"/>
  </conditionalFormatting>
  <conditionalFormatting sqref="I795:I797">
    <cfRule type="duplicateValues" dxfId="237" priority="314"/>
  </conditionalFormatting>
  <conditionalFormatting sqref="I795:I797">
    <cfRule type="duplicateValues" dxfId="236" priority="313"/>
  </conditionalFormatting>
  <conditionalFormatting sqref="I795:I797">
    <cfRule type="duplicateValues" dxfId="235" priority="312"/>
  </conditionalFormatting>
  <conditionalFormatting sqref="I798">
    <cfRule type="duplicateValues" dxfId="234" priority="311"/>
  </conditionalFormatting>
  <conditionalFormatting sqref="I798">
    <cfRule type="duplicateValues" dxfId="233" priority="310"/>
  </conditionalFormatting>
  <conditionalFormatting sqref="I798">
    <cfRule type="duplicateValues" dxfId="232" priority="309"/>
  </conditionalFormatting>
  <conditionalFormatting sqref="I813:I814">
    <cfRule type="duplicateValues" dxfId="231" priority="318"/>
  </conditionalFormatting>
  <conditionalFormatting sqref="I804">
    <cfRule type="duplicateValues" dxfId="230" priority="308"/>
  </conditionalFormatting>
  <conditionalFormatting sqref="I804">
    <cfRule type="duplicateValues" dxfId="229" priority="307"/>
  </conditionalFormatting>
  <conditionalFormatting sqref="I804">
    <cfRule type="duplicateValues" dxfId="228" priority="306"/>
  </conditionalFormatting>
  <conditionalFormatting sqref="I805">
    <cfRule type="duplicateValues" dxfId="227" priority="305"/>
  </conditionalFormatting>
  <conditionalFormatting sqref="I805">
    <cfRule type="duplicateValues" dxfId="226" priority="304"/>
  </conditionalFormatting>
  <conditionalFormatting sqref="I805">
    <cfRule type="duplicateValues" dxfId="225" priority="303"/>
  </conditionalFormatting>
  <conditionalFormatting sqref="I793">
    <cfRule type="duplicateValues" dxfId="224" priority="299"/>
  </conditionalFormatting>
  <conditionalFormatting sqref="I793">
    <cfRule type="duplicateValues" dxfId="223" priority="298"/>
  </conditionalFormatting>
  <conditionalFormatting sqref="I793">
    <cfRule type="duplicateValues" dxfId="222" priority="297"/>
  </conditionalFormatting>
  <conditionalFormatting sqref="I794">
    <cfRule type="duplicateValues" dxfId="221" priority="296"/>
  </conditionalFormatting>
  <conditionalFormatting sqref="I794">
    <cfRule type="duplicateValues" dxfId="220" priority="295"/>
  </conditionalFormatting>
  <conditionalFormatting sqref="I794">
    <cfRule type="duplicateValues" dxfId="219" priority="294"/>
  </conditionalFormatting>
  <conditionalFormatting sqref="I801">
    <cfRule type="duplicateValues" dxfId="218" priority="293"/>
  </conditionalFormatting>
  <conditionalFormatting sqref="I801">
    <cfRule type="duplicateValues" dxfId="217" priority="292"/>
  </conditionalFormatting>
  <conditionalFormatting sqref="I801">
    <cfRule type="duplicateValues" dxfId="216" priority="291"/>
  </conditionalFormatting>
  <conditionalFormatting sqref="I803">
    <cfRule type="duplicateValues" dxfId="215" priority="290"/>
  </conditionalFormatting>
  <conditionalFormatting sqref="I803">
    <cfRule type="duplicateValues" dxfId="214" priority="289"/>
  </conditionalFormatting>
  <conditionalFormatting sqref="I803">
    <cfRule type="duplicateValues" dxfId="213" priority="288"/>
  </conditionalFormatting>
  <conditionalFormatting sqref="I825">
    <cfRule type="duplicateValues" dxfId="212" priority="286"/>
  </conditionalFormatting>
  <conditionalFormatting sqref="I825">
    <cfRule type="duplicateValues" dxfId="211" priority="285"/>
  </conditionalFormatting>
  <conditionalFormatting sqref="I825">
    <cfRule type="duplicateValues" dxfId="210" priority="284"/>
  </conditionalFormatting>
  <conditionalFormatting sqref="I821">
    <cfRule type="duplicateValues" dxfId="209" priority="280"/>
  </conditionalFormatting>
  <conditionalFormatting sqref="I821">
    <cfRule type="duplicateValues" dxfId="208" priority="279"/>
  </conditionalFormatting>
  <conditionalFormatting sqref="I821">
    <cfRule type="duplicateValues" dxfId="207" priority="278"/>
  </conditionalFormatting>
  <conditionalFormatting sqref="I817">
    <cfRule type="duplicateValues" dxfId="206" priority="271"/>
  </conditionalFormatting>
  <conditionalFormatting sqref="I817">
    <cfRule type="duplicateValues" dxfId="205" priority="270"/>
  </conditionalFormatting>
  <conditionalFormatting sqref="I817">
    <cfRule type="duplicateValues" dxfId="204" priority="269"/>
  </conditionalFormatting>
  <conditionalFormatting sqref="I818">
    <cfRule type="duplicateValues" dxfId="203" priority="268"/>
  </conditionalFormatting>
  <conditionalFormatting sqref="I818">
    <cfRule type="duplicateValues" dxfId="202" priority="267"/>
  </conditionalFormatting>
  <conditionalFormatting sqref="I818">
    <cfRule type="duplicateValues" dxfId="201" priority="266"/>
  </conditionalFormatting>
  <conditionalFormatting sqref="I819:I820">
    <cfRule type="duplicateValues" dxfId="200" priority="840"/>
  </conditionalFormatting>
  <conditionalFormatting sqref="I844">
    <cfRule type="duplicateValues" dxfId="199" priority="257"/>
  </conditionalFormatting>
  <conditionalFormatting sqref="I844">
    <cfRule type="duplicateValues" dxfId="198" priority="256"/>
  </conditionalFormatting>
  <conditionalFormatting sqref="I844">
    <cfRule type="duplicateValues" dxfId="197" priority="255"/>
  </conditionalFormatting>
  <conditionalFormatting sqref="I839">
    <cfRule type="duplicateValues" dxfId="196" priority="254"/>
  </conditionalFormatting>
  <conditionalFormatting sqref="I839">
    <cfRule type="duplicateValues" dxfId="195" priority="253"/>
  </conditionalFormatting>
  <conditionalFormatting sqref="I839">
    <cfRule type="duplicateValues" dxfId="194" priority="252"/>
  </conditionalFormatting>
  <conditionalFormatting sqref="I852:I853">
    <cfRule type="duplicateValues" dxfId="193" priority="258"/>
  </conditionalFormatting>
  <conditionalFormatting sqref="I836">
    <cfRule type="duplicateValues" dxfId="192" priority="251"/>
  </conditionalFormatting>
  <conditionalFormatting sqref="I836">
    <cfRule type="duplicateValues" dxfId="191" priority="250"/>
  </conditionalFormatting>
  <conditionalFormatting sqref="I836">
    <cfRule type="duplicateValues" dxfId="190" priority="249"/>
  </conditionalFormatting>
  <conditionalFormatting sqref="I837:I838">
    <cfRule type="duplicateValues" dxfId="189" priority="259"/>
  </conditionalFormatting>
  <conditionalFormatting sqref="I843">
    <cfRule type="duplicateValues" dxfId="188" priority="245"/>
  </conditionalFormatting>
  <conditionalFormatting sqref="I843">
    <cfRule type="duplicateValues" dxfId="187" priority="244"/>
  </conditionalFormatting>
  <conditionalFormatting sqref="I843">
    <cfRule type="duplicateValues" dxfId="186" priority="243"/>
  </conditionalFormatting>
  <conditionalFormatting sqref="I863">
    <cfRule type="duplicateValues" dxfId="185" priority="240"/>
  </conditionalFormatting>
  <conditionalFormatting sqref="I863">
    <cfRule type="duplicateValues" dxfId="184" priority="239"/>
  </conditionalFormatting>
  <conditionalFormatting sqref="I863">
    <cfRule type="duplicateValues" dxfId="183" priority="238"/>
  </conditionalFormatting>
  <conditionalFormatting sqref="I859">
    <cfRule type="duplicateValues" dxfId="182" priority="237"/>
  </conditionalFormatting>
  <conditionalFormatting sqref="I859">
    <cfRule type="duplicateValues" dxfId="181" priority="236"/>
  </conditionalFormatting>
  <conditionalFormatting sqref="I859">
    <cfRule type="duplicateValues" dxfId="180" priority="235"/>
  </conditionalFormatting>
  <conditionalFormatting sqref="I871:I872">
    <cfRule type="duplicateValues" dxfId="179" priority="241"/>
  </conditionalFormatting>
  <conditionalFormatting sqref="I856">
    <cfRule type="duplicateValues" dxfId="178" priority="234"/>
  </conditionalFormatting>
  <conditionalFormatting sqref="I856">
    <cfRule type="duplicateValues" dxfId="177" priority="233"/>
  </conditionalFormatting>
  <conditionalFormatting sqref="I856">
    <cfRule type="duplicateValues" dxfId="176" priority="232"/>
  </conditionalFormatting>
  <conditionalFormatting sqref="I857:I858">
    <cfRule type="duplicateValues" dxfId="175" priority="242"/>
  </conditionalFormatting>
  <conditionalFormatting sqref="I883">
    <cfRule type="duplicateValues" dxfId="174" priority="226"/>
  </conditionalFormatting>
  <conditionalFormatting sqref="I883">
    <cfRule type="duplicateValues" dxfId="173" priority="225"/>
  </conditionalFormatting>
  <conditionalFormatting sqref="I883">
    <cfRule type="duplicateValues" dxfId="172" priority="224"/>
  </conditionalFormatting>
  <conditionalFormatting sqref="I877">
    <cfRule type="duplicateValues" dxfId="171" priority="223"/>
  </conditionalFormatting>
  <conditionalFormatting sqref="I877">
    <cfRule type="duplicateValues" dxfId="170" priority="222"/>
  </conditionalFormatting>
  <conditionalFormatting sqref="I877">
    <cfRule type="duplicateValues" dxfId="169" priority="221"/>
  </conditionalFormatting>
  <conditionalFormatting sqref="I892:I893">
    <cfRule type="duplicateValues" dxfId="168" priority="227"/>
  </conditionalFormatting>
  <conditionalFormatting sqref="I874">
    <cfRule type="duplicateValues" dxfId="167" priority="220"/>
  </conditionalFormatting>
  <conditionalFormatting sqref="I874">
    <cfRule type="duplicateValues" dxfId="166" priority="219"/>
  </conditionalFormatting>
  <conditionalFormatting sqref="I874">
    <cfRule type="duplicateValues" dxfId="165" priority="218"/>
  </conditionalFormatting>
  <conditionalFormatting sqref="I875:I876">
    <cfRule type="duplicateValues" dxfId="164" priority="228"/>
  </conditionalFormatting>
  <conditionalFormatting sqref="I878">
    <cfRule type="duplicateValues" dxfId="163" priority="217"/>
  </conditionalFormatting>
  <conditionalFormatting sqref="I878">
    <cfRule type="duplicateValues" dxfId="162" priority="216"/>
  </conditionalFormatting>
  <conditionalFormatting sqref="I878">
    <cfRule type="duplicateValues" dxfId="161" priority="215"/>
  </conditionalFormatting>
  <conditionalFormatting sqref="I881">
    <cfRule type="duplicateValues" dxfId="160" priority="214"/>
  </conditionalFormatting>
  <conditionalFormatting sqref="I881">
    <cfRule type="duplicateValues" dxfId="159" priority="213"/>
  </conditionalFormatting>
  <conditionalFormatting sqref="I881">
    <cfRule type="duplicateValues" dxfId="158" priority="212"/>
  </conditionalFormatting>
  <conditionalFormatting sqref="I885">
    <cfRule type="duplicateValues" dxfId="157" priority="211"/>
  </conditionalFormatting>
  <conditionalFormatting sqref="I885">
    <cfRule type="duplicateValues" dxfId="156" priority="210"/>
  </conditionalFormatting>
  <conditionalFormatting sqref="I885">
    <cfRule type="duplicateValues" dxfId="155" priority="209"/>
  </conditionalFormatting>
  <conditionalFormatting sqref="I904">
    <cfRule type="duplicateValues" dxfId="154" priority="206"/>
  </conditionalFormatting>
  <conditionalFormatting sqref="I904">
    <cfRule type="duplicateValues" dxfId="153" priority="205"/>
  </conditionalFormatting>
  <conditionalFormatting sqref="I904">
    <cfRule type="duplicateValues" dxfId="152" priority="204"/>
  </conditionalFormatting>
  <conditionalFormatting sqref="I900">
    <cfRule type="duplicateValues" dxfId="151" priority="203"/>
  </conditionalFormatting>
  <conditionalFormatting sqref="I900">
    <cfRule type="duplicateValues" dxfId="150" priority="202"/>
  </conditionalFormatting>
  <conditionalFormatting sqref="I900">
    <cfRule type="duplicateValues" dxfId="149" priority="201"/>
  </conditionalFormatting>
  <conditionalFormatting sqref="I912:I913">
    <cfRule type="duplicateValues" dxfId="148" priority="207"/>
  </conditionalFormatting>
  <conditionalFormatting sqref="I897:I899">
    <cfRule type="duplicateValues" dxfId="147" priority="208"/>
  </conditionalFormatting>
  <conditionalFormatting sqref="I896">
    <cfRule type="duplicateValues" dxfId="146" priority="188"/>
  </conditionalFormatting>
  <conditionalFormatting sqref="I896">
    <cfRule type="duplicateValues" dxfId="145" priority="187"/>
  </conditionalFormatting>
  <conditionalFormatting sqref="I896">
    <cfRule type="duplicateValues" dxfId="144" priority="186"/>
  </conditionalFormatting>
  <conditionalFormatting sqref="I922">
    <cfRule type="duplicateValues" dxfId="143" priority="183"/>
  </conditionalFormatting>
  <conditionalFormatting sqref="I922">
    <cfRule type="duplicateValues" dxfId="142" priority="182"/>
  </conditionalFormatting>
  <conditionalFormatting sqref="I922">
    <cfRule type="duplicateValues" dxfId="141" priority="181"/>
  </conditionalFormatting>
  <conditionalFormatting sqref="I918">
    <cfRule type="duplicateValues" dxfId="140" priority="180"/>
  </conditionalFormatting>
  <conditionalFormatting sqref="I918">
    <cfRule type="duplicateValues" dxfId="139" priority="179"/>
  </conditionalFormatting>
  <conditionalFormatting sqref="I918">
    <cfRule type="duplicateValues" dxfId="138" priority="178"/>
  </conditionalFormatting>
  <conditionalFormatting sqref="I931:I932">
    <cfRule type="duplicateValues" dxfId="137" priority="184"/>
  </conditionalFormatting>
  <conditionalFormatting sqref="I916">
    <cfRule type="duplicateValues" dxfId="136" priority="177"/>
  </conditionalFormatting>
  <conditionalFormatting sqref="I916">
    <cfRule type="duplicateValues" dxfId="135" priority="176"/>
  </conditionalFormatting>
  <conditionalFormatting sqref="I916">
    <cfRule type="duplicateValues" dxfId="134" priority="175"/>
  </conditionalFormatting>
  <conditionalFormatting sqref="I924">
    <cfRule type="duplicateValues" dxfId="133" priority="171"/>
  </conditionalFormatting>
  <conditionalFormatting sqref="I924">
    <cfRule type="duplicateValues" dxfId="132" priority="170"/>
  </conditionalFormatting>
  <conditionalFormatting sqref="I924">
    <cfRule type="duplicateValues" dxfId="131" priority="169"/>
  </conditionalFormatting>
  <conditionalFormatting sqref="I943">
    <cfRule type="duplicateValues" dxfId="130" priority="166"/>
  </conditionalFormatting>
  <conditionalFormatting sqref="I943">
    <cfRule type="duplicateValues" dxfId="129" priority="165"/>
  </conditionalFormatting>
  <conditionalFormatting sqref="I943">
    <cfRule type="duplicateValues" dxfId="128" priority="164"/>
  </conditionalFormatting>
  <conditionalFormatting sqref="I938">
    <cfRule type="duplicateValues" dxfId="127" priority="163"/>
  </conditionalFormatting>
  <conditionalFormatting sqref="I938">
    <cfRule type="duplicateValues" dxfId="126" priority="162"/>
  </conditionalFormatting>
  <conditionalFormatting sqref="I938">
    <cfRule type="duplicateValues" dxfId="125" priority="161"/>
  </conditionalFormatting>
  <conditionalFormatting sqref="I937">
    <cfRule type="duplicateValues" dxfId="124" priority="160"/>
  </conditionalFormatting>
  <conditionalFormatting sqref="I937">
    <cfRule type="duplicateValues" dxfId="123" priority="159"/>
  </conditionalFormatting>
  <conditionalFormatting sqref="I937">
    <cfRule type="duplicateValues" dxfId="122" priority="158"/>
  </conditionalFormatting>
  <conditionalFormatting sqref="I945">
    <cfRule type="duplicateValues" dxfId="121" priority="157"/>
  </conditionalFormatting>
  <conditionalFormatting sqref="I945">
    <cfRule type="duplicateValues" dxfId="120" priority="156"/>
  </conditionalFormatting>
  <conditionalFormatting sqref="I945">
    <cfRule type="duplicateValues" dxfId="119" priority="155"/>
  </conditionalFormatting>
  <conditionalFormatting sqref="I950">
    <cfRule type="duplicateValues" dxfId="118" priority="842"/>
  </conditionalFormatting>
  <conditionalFormatting sqref="I939">
    <cfRule type="duplicateValues" dxfId="117" priority="154"/>
  </conditionalFormatting>
  <conditionalFormatting sqref="I939">
    <cfRule type="duplicateValues" dxfId="116" priority="153"/>
  </conditionalFormatting>
  <conditionalFormatting sqref="I939">
    <cfRule type="duplicateValues" dxfId="115" priority="152"/>
  </conditionalFormatting>
  <conditionalFormatting sqref="I935">
    <cfRule type="duplicateValues" dxfId="114" priority="151"/>
  </conditionalFormatting>
  <conditionalFormatting sqref="I935">
    <cfRule type="duplicateValues" dxfId="113" priority="150"/>
  </conditionalFormatting>
  <conditionalFormatting sqref="I935">
    <cfRule type="duplicateValues" dxfId="112" priority="149"/>
  </conditionalFormatting>
  <conditionalFormatting sqref="I961">
    <cfRule type="duplicateValues" dxfId="111" priority="146"/>
  </conditionalFormatting>
  <conditionalFormatting sqref="I961">
    <cfRule type="duplicateValues" dxfId="110" priority="145"/>
  </conditionalFormatting>
  <conditionalFormatting sqref="I961">
    <cfRule type="duplicateValues" dxfId="109" priority="144"/>
  </conditionalFormatting>
  <conditionalFormatting sqref="I956">
    <cfRule type="duplicateValues" dxfId="108" priority="143"/>
  </conditionalFormatting>
  <conditionalFormatting sqref="I956">
    <cfRule type="duplicateValues" dxfId="107" priority="142"/>
  </conditionalFormatting>
  <conditionalFormatting sqref="I956">
    <cfRule type="duplicateValues" dxfId="106" priority="141"/>
  </conditionalFormatting>
  <conditionalFormatting sqref="I954">
    <cfRule type="duplicateValues" dxfId="105" priority="140"/>
  </conditionalFormatting>
  <conditionalFormatting sqref="I954">
    <cfRule type="duplicateValues" dxfId="104" priority="139"/>
  </conditionalFormatting>
  <conditionalFormatting sqref="I954">
    <cfRule type="duplicateValues" dxfId="103" priority="138"/>
  </conditionalFormatting>
  <conditionalFormatting sqref="I963">
    <cfRule type="duplicateValues" dxfId="102" priority="137"/>
  </conditionalFormatting>
  <conditionalFormatting sqref="I963">
    <cfRule type="duplicateValues" dxfId="101" priority="136"/>
  </conditionalFormatting>
  <conditionalFormatting sqref="I963">
    <cfRule type="duplicateValues" dxfId="100" priority="135"/>
  </conditionalFormatting>
  <conditionalFormatting sqref="I957">
    <cfRule type="duplicateValues" dxfId="99" priority="134"/>
  </conditionalFormatting>
  <conditionalFormatting sqref="I957">
    <cfRule type="duplicateValues" dxfId="98" priority="133"/>
  </conditionalFormatting>
  <conditionalFormatting sqref="I957">
    <cfRule type="duplicateValues" dxfId="97" priority="132"/>
  </conditionalFormatting>
  <conditionalFormatting sqref="I952">
    <cfRule type="duplicateValues" dxfId="96" priority="131"/>
  </conditionalFormatting>
  <conditionalFormatting sqref="I952">
    <cfRule type="duplicateValues" dxfId="95" priority="130"/>
  </conditionalFormatting>
  <conditionalFormatting sqref="I952">
    <cfRule type="duplicateValues" dxfId="94" priority="129"/>
  </conditionalFormatting>
  <conditionalFormatting sqref="I955">
    <cfRule type="duplicateValues" dxfId="93" priority="128"/>
  </conditionalFormatting>
  <conditionalFormatting sqref="I955">
    <cfRule type="duplicateValues" dxfId="92" priority="127"/>
  </conditionalFormatting>
  <conditionalFormatting sqref="I955">
    <cfRule type="duplicateValues" dxfId="91" priority="126"/>
  </conditionalFormatting>
  <conditionalFormatting sqref="I968">
    <cfRule type="duplicateValues" dxfId="90" priority="125"/>
  </conditionalFormatting>
  <conditionalFormatting sqref="I968">
    <cfRule type="duplicateValues" dxfId="89" priority="124"/>
  </conditionalFormatting>
  <conditionalFormatting sqref="I968">
    <cfRule type="duplicateValues" dxfId="88" priority="123"/>
  </conditionalFormatting>
  <conditionalFormatting sqref="I978">
    <cfRule type="duplicateValues" dxfId="87" priority="121"/>
  </conditionalFormatting>
  <conditionalFormatting sqref="I978">
    <cfRule type="duplicateValues" dxfId="86" priority="120"/>
  </conditionalFormatting>
  <conditionalFormatting sqref="I978">
    <cfRule type="duplicateValues" dxfId="85" priority="119"/>
  </conditionalFormatting>
  <conditionalFormatting sqref="I974">
    <cfRule type="duplicateValues" dxfId="84" priority="118"/>
  </conditionalFormatting>
  <conditionalFormatting sqref="I974">
    <cfRule type="duplicateValues" dxfId="83" priority="117"/>
  </conditionalFormatting>
  <conditionalFormatting sqref="I974">
    <cfRule type="duplicateValues" dxfId="82" priority="116"/>
  </conditionalFormatting>
  <conditionalFormatting sqref="I972">
    <cfRule type="duplicateValues" dxfId="81" priority="115"/>
  </conditionalFormatting>
  <conditionalFormatting sqref="I972">
    <cfRule type="duplicateValues" dxfId="80" priority="114"/>
  </conditionalFormatting>
  <conditionalFormatting sqref="I972">
    <cfRule type="duplicateValues" dxfId="79" priority="113"/>
  </conditionalFormatting>
  <conditionalFormatting sqref="I980">
    <cfRule type="duplicateValues" dxfId="78" priority="112"/>
  </conditionalFormatting>
  <conditionalFormatting sqref="I980">
    <cfRule type="duplicateValues" dxfId="77" priority="111"/>
  </conditionalFormatting>
  <conditionalFormatting sqref="I980">
    <cfRule type="duplicateValues" dxfId="76" priority="110"/>
  </conditionalFormatting>
  <conditionalFormatting sqref="I970">
    <cfRule type="duplicateValues" dxfId="75" priority="106"/>
  </conditionalFormatting>
  <conditionalFormatting sqref="I970">
    <cfRule type="duplicateValues" dxfId="74" priority="105"/>
  </conditionalFormatting>
  <conditionalFormatting sqref="I970">
    <cfRule type="duplicateValues" dxfId="73" priority="104"/>
  </conditionalFormatting>
  <conditionalFormatting sqref="I973">
    <cfRule type="duplicateValues" dxfId="72" priority="103"/>
  </conditionalFormatting>
  <conditionalFormatting sqref="I973">
    <cfRule type="duplicateValues" dxfId="71" priority="102"/>
  </conditionalFormatting>
  <conditionalFormatting sqref="I973">
    <cfRule type="duplicateValues" dxfId="70" priority="101"/>
  </conditionalFormatting>
  <conditionalFormatting sqref="I996">
    <cfRule type="duplicateValues" dxfId="69" priority="97"/>
  </conditionalFormatting>
  <conditionalFormatting sqref="I996">
    <cfRule type="duplicateValues" dxfId="68" priority="96"/>
  </conditionalFormatting>
  <conditionalFormatting sqref="I996">
    <cfRule type="duplicateValues" dxfId="67" priority="95"/>
  </conditionalFormatting>
  <conditionalFormatting sqref="I990">
    <cfRule type="duplicateValues" dxfId="66" priority="94"/>
  </conditionalFormatting>
  <conditionalFormatting sqref="I990">
    <cfRule type="duplicateValues" dxfId="65" priority="93"/>
  </conditionalFormatting>
  <conditionalFormatting sqref="I990">
    <cfRule type="duplicateValues" dxfId="64" priority="92"/>
  </conditionalFormatting>
  <conditionalFormatting sqref="I988">
    <cfRule type="duplicateValues" dxfId="63" priority="91"/>
  </conditionalFormatting>
  <conditionalFormatting sqref="I988">
    <cfRule type="duplicateValues" dxfId="62" priority="90"/>
  </conditionalFormatting>
  <conditionalFormatting sqref="I988">
    <cfRule type="duplicateValues" dxfId="61" priority="89"/>
  </conditionalFormatting>
  <conditionalFormatting sqref="I998">
    <cfRule type="duplicateValues" dxfId="60" priority="88"/>
  </conditionalFormatting>
  <conditionalFormatting sqref="I998">
    <cfRule type="duplicateValues" dxfId="59" priority="87"/>
  </conditionalFormatting>
  <conditionalFormatting sqref="I998">
    <cfRule type="duplicateValues" dxfId="58" priority="86"/>
  </conditionalFormatting>
  <conditionalFormatting sqref="I986">
    <cfRule type="duplicateValues" dxfId="57" priority="85"/>
  </conditionalFormatting>
  <conditionalFormatting sqref="I986">
    <cfRule type="duplicateValues" dxfId="56" priority="84"/>
  </conditionalFormatting>
  <conditionalFormatting sqref="I986">
    <cfRule type="duplicateValues" dxfId="55" priority="83"/>
  </conditionalFormatting>
  <conditionalFormatting sqref="I989">
    <cfRule type="duplicateValues" dxfId="54" priority="82"/>
  </conditionalFormatting>
  <conditionalFormatting sqref="I989">
    <cfRule type="duplicateValues" dxfId="53" priority="81"/>
  </conditionalFormatting>
  <conditionalFormatting sqref="I989">
    <cfRule type="duplicateValues" dxfId="52" priority="80"/>
  </conditionalFormatting>
  <conditionalFormatting sqref="I994">
    <cfRule type="duplicateValues" dxfId="51" priority="79"/>
  </conditionalFormatting>
  <conditionalFormatting sqref="I994">
    <cfRule type="duplicateValues" dxfId="50" priority="78"/>
  </conditionalFormatting>
  <conditionalFormatting sqref="I994">
    <cfRule type="duplicateValues" dxfId="49" priority="77"/>
  </conditionalFormatting>
  <conditionalFormatting sqref="I991">
    <cfRule type="duplicateValues" dxfId="48" priority="76"/>
  </conditionalFormatting>
  <conditionalFormatting sqref="I991">
    <cfRule type="duplicateValues" dxfId="47" priority="75"/>
  </conditionalFormatting>
  <conditionalFormatting sqref="I991">
    <cfRule type="duplicateValues" dxfId="46" priority="74"/>
  </conditionalFormatting>
  <conditionalFormatting sqref="I1012">
    <cfRule type="duplicateValues" dxfId="45" priority="73"/>
  </conditionalFormatting>
  <conditionalFormatting sqref="I1012">
    <cfRule type="duplicateValues" dxfId="44" priority="72"/>
  </conditionalFormatting>
  <conditionalFormatting sqref="I1012">
    <cfRule type="duplicateValues" dxfId="43" priority="71"/>
  </conditionalFormatting>
  <conditionalFormatting sqref="I1007">
    <cfRule type="duplicateValues" dxfId="42" priority="70"/>
  </conditionalFormatting>
  <conditionalFormatting sqref="I1007">
    <cfRule type="duplicateValues" dxfId="41" priority="69"/>
  </conditionalFormatting>
  <conditionalFormatting sqref="I1007">
    <cfRule type="duplicateValues" dxfId="40" priority="68"/>
  </conditionalFormatting>
  <conditionalFormatting sqref="I1005">
    <cfRule type="duplicateValues" dxfId="39" priority="67"/>
  </conditionalFormatting>
  <conditionalFormatting sqref="I1005">
    <cfRule type="duplicateValues" dxfId="38" priority="66"/>
  </conditionalFormatting>
  <conditionalFormatting sqref="I1005">
    <cfRule type="duplicateValues" dxfId="37" priority="65"/>
  </conditionalFormatting>
  <conditionalFormatting sqref="I1014">
    <cfRule type="duplicateValues" dxfId="36" priority="64"/>
  </conditionalFormatting>
  <conditionalFormatting sqref="I1014">
    <cfRule type="duplicateValues" dxfId="35" priority="63"/>
  </conditionalFormatting>
  <conditionalFormatting sqref="I1014">
    <cfRule type="duplicateValues" dxfId="34" priority="62"/>
  </conditionalFormatting>
  <conditionalFormatting sqref="I1006">
    <cfRule type="duplicateValues" dxfId="33" priority="58"/>
  </conditionalFormatting>
  <conditionalFormatting sqref="I1006">
    <cfRule type="duplicateValues" dxfId="32" priority="57"/>
  </conditionalFormatting>
  <conditionalFormatting sqref="I1006">
    <cfRule type="duplicateValues" dxfId="31" priority="56"/>
  </conditionalFormatting>
  <conditionalFormatting sqref="I1010">
    <cfRule type="duplicateValues" dxfId="30" priority="55"/>
  </conditionalFormatting>
  <conditionalFormatting sqref="I1010">
    <cfRule type="duplicateValues" dxfId="29" priority="54"/>
  </conditionalFormatting>
  <conditionalFormatting sqref="I1010">
    <cfRule type="duplicateValues" dxfId="28" priority="53"/>
  </conditionalFormatting>
  <conditionalFormatting sqref="I1040">
    <cfRule type="duplicateValues" dxfId="27" priority="39"/>
  </conditionalFormatting>
  <conditionalFormatting sqref="I1040">
    <cfRule type="duplicateValues" dxfId="26" priority="38"/>
  </conditionalFormatting>
  <conditionalFormatting sqref="I1041">
    <cfRule type="duplicateValues" dxfId="25" priority="36"/>
  </conditionalFormatting>
  <conditionalFormatting sqref="I1041">
    <cfRule type="duplicateValues" dxfId="24" priority="35"/>
  </conditionalFormatting>
  <conditionalFormatting sqref="I1055">
    <cfRule type="duplicateValues" dxfId="23" priority="33"/>
  </conditionalFormatting>
  <conditionalFormatting sqref="I1055">
    <cfRule type="duplicateValues" dxfId="22" priority="32"/>
  </conditionalFormatting>
  <conditionalFormatting sqref="I1056">
    <cfRule type="duplicateValues" dxfId="21" priority="30"/>
  </conditionalFormatting>
  <conditionalFormatting sqref="I1056">
    <cfRule type="duplicateValues" dxfId="20" priority="29"/>
  </conditionalFormatting>
  <conditionalFormatting sqref="I1060">
    <cfRule type="duplicateValues" dxfId="19" priority="28"/>
  </conditionalFormatting>
  <conditionalFormatting sqref="I1061">
    <cfRule type="duplicateValues" dxfId="18" priority="27"/>
  </conditionalFormatting>
  <conditionalFormatting sqref="I1062">
    <cfRule type="duplicateValues" dxfId="17" priority="26"/>
  </conditionalFormatting>
  <conditionalFormatting sqref="I917">
    <cfRule type="duplicateValues" dxfId="16" priority="843"/>
  </conditionalFormatting>
  <conditionalFormatting sqref="I833">
    <cfRule type="duplicateValues" dxfId="15" priority="844"/>
  </conditionalFormatting>
  <conditionalFormatting sqref="I1030:I1034">
    <cfRule type="duplicateValues" dxfId="14" priority="845"/>
  </conditionalFormatting>
  <conditionalFormatting sqref="I1020:I1024">
    <cfRule type="duplicateValues" dxfId="13" priority="846"/>
  </conditionalFormatting>
  <conditionalFormatting sqref="I1040 I1042 I1044">
    <cfRule type="duplicateValues" dxfId="12" priority="847"/>
  </conditionalFormatting>
  <conditionalFormatting sqref="I1041 I1043">
    <cfRule type="duplicateValues" dxfId="11" priority="850"/>
  </conditionalFormatting>
  <conditionalFormatting sqref="I1055 I1057 I1059">
    <cfRule type="duplicateValues" dxfId="10" priority="851"/>
  </conditionalFormatting>
  <conditionalFormatting sqref="I1056 I1058">
    <cfRule type="duplicateValues" dxfId="9" priority="854"/>
  </conditionalFormatting>
  <conditionalFormatting sqref="I1035:I1039">
    <cfRule type="duplicateValues" dxfId="8" priority="855"/>
  </conditionalFormatting>
  <conditionalFormatting sqref="I1063">
    <cfRule type="duplicateValues" dxfId="7" priority="856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Novelistplus_County</vt:lpstr>
      <vt:lpstr>Sheet1</vt:lpstr>
      <vt:lpstr>NovelistPlus_Data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Villegas, Mary</dc:creator>
  <cp:lastModifiedBy>Villegas, Mary</cp:lastModifiedBy>
  <cp:lastPrinted>2017-08-03T21:26:06Z</cp:lastPrinted>
  <dcterms:created xsi:type="dcterms:W3CDTF">2015-01-22T20:38:25Z</dcterms:created>
  <dcterms:modified xsi:type="dcterms:W3CDTF">2018-03-07T17:27:22Z</dcterms:modified>
</cp:coreProperties>
</file>